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<sst xmlns="http://schemas.openxmlformats.org/spreadsheetml/2006/main" count="171" uniqueCount="153">
  <si>
    <t>FSTEP = FXO/2^19</t>
  </si>
  <si>
    <t>REG_BITRATEMSB</t>
  </si>
  <si>
    <t>Bit rate = FXO/BitRate bits</t>
  </si>
  <si>
    <t>bits/s</t>
  </si>
  <si>
    <t>BR is in datasheet</t>
  </si>
  <si>
    <t>The lower those two are, better sensitivity you get</t>
  </si>
  <si>
    <t>REG_BITRATELSB</t>
  </si>
  <si>
    <t>1.2kb/s and 5kHz = -118dBm, or -120dBm if you set</t>
  </si>
  <si>
    <t>RF_FDEVMSB</t>
  </si>
  <si>
    <t>Fdev=Fstep*Fdev bits</t>
  </si>
  <si>
    <t>Hz</t>
  </si>
  <si>
    <t>FDA range = 0.6 - 300 kHz</t>
  </si>
  <si>
    <t>(FDEV + BitRate / 2 &lt;= 500KHz)</t>
  </si>
  <si>
    <t>FDA is in datasheet</t>
  </si>
  <si>
    <t>SensitivityBoost in RegTestLna to 0x2D to reduce the noise floor in the receiver</t>
  </si>
  <si>
    <t>RF_FDEVLSB</t>
  </si>
  <si>
    <t>kHz</t>
  </si>
  <si>
    <t>D9</t>
  </si>
  <si>
    <t>RF_FRFMSB</t>
  </si>
  <si>
    <t>RF_FRFMID</t>
  </si>
  <si>
    <t>Frf = Fstep/Frf bits</t>
  </si>
  <si>
    <t>MHz</t>
  </si>
  <si>
    <t>RF_FRFLSB</t>
  </si>
  <si>
    <t>0A</t>
  </si>
  <si>
    <t>0B</t>
  </si>
  <si>
    <t>RegAfcCtrl</t>
  </si>
  <si>
    <t>Standard</t>
  </si>
  <si>
    <t>0C</t>
  </si>
  <si>
    <t>0D</t>
  </si>
  <si>
    <t>RegListen1</t>
  </si>
  <si>
    <t>0E</t>
  </si>
  <si>
    <t>F5</t>
  </si>
  <si>
    <t>0F</t>
  </si>
  <si>
    <t>REG_PALEVEL</t>
  </si>
  <si>
    <t>Pa1On + Pa2On</t>
  </si>
  <si>
    <t>2 to +17 dBm</t>
  </si>
  <si>
    <t>Output power 0-31 steps</t>
  </si>
  <si>
    <t>Output power setting, with 1 dB steps</t>
  </si>
  <si>
    <t>https://andrehessling.de/2015/02/07/figuring-out-the-power-level-settings-of-hoperfs-rfm69-hwhcw-modules/</t>
  </si>
  <si>
    <t>RegPaRamp</t>
  </si>
  <si>
    <t>40us ramp</t>
  </si>
  <si>
    <t>Pout = -18 + OutputPower [dBm] , with PA0</t>
  </si>
  <si>
    <t>1F</t>
  </si>
  <si>
    <t>Imax = 45+ 5* OcpTrip mA</t>
  </si>
  <si>
    <t>mA</t>
  </si>
  <si>
    <t>Pout = -18 + OutputPower [dBm] , with PA1**</t>
  </si>
  <si>
    <t>Pout = -14+ OutputPower [dBm] , with PA1 and PA2**</t>
  </si>
  <si>
    <t>B0</t>
  </si>
  <si>
    <t>Pout = -11 + OutputPower [dBm] , with PA1 and PA2, and high Power PA settings</t>
  </si>
  <si>
    <t>7B</t>
  </si>
  <si>
    <t>9B</t>
  </si>
  <si>
    <t>RegLna</t>
  </si>
  <si>
    <t>50 Ohms</t>
  </si>
  <si>
    <t>REG_RXBW</t>
  </si>
  <si>
    <t>32M/RxBwMant*2^(RxBwExp+2)</t>
  </si>
  <si>
    <t>To use narrow fdev you need to reduce the frequency offset between both nodes</t>
  </si>
  <si>
    <t>DC offset</t>
  </si>
  <si>
    <t>4% DC offset</t>
  </si>
  <si>
    <t>DccFreq</t>
  </si>
  <si>
    <t>RxBwMant</t>
  </si>
  <si>
    <t>0,5 &lt;= 2 * Fdev / BR &lt;= 10 (modulation index, MI)</t>
  </si>
  <si>
    <t>RxBwExp</t>
  </si>
  <si>
    <t>BR &lt; 2 * RxBw (bit rate)</t>
  </si>
  <si>
    <t>RxBw &gt;= Fdev + BR/2 + LOoffset (receiver bandwidth)</t>
  </si>
  <si>
    <t>LOoffset = +/-10ppm (8.68kHz @ 868MHz)</t>
  </si>
  <si>
    <t>Fdev + BR / 2 &lt; 500 kHz</t>
  </si>
  <si>
    <t>1A</t>
  </si>
  <si>
    <t>8A</t>
  </si>
  <si>
    <t>RegAfcBw</t>
  </si>
  <si>
    <t>1B</t>
  </si>
  <si>
    <t>DccFreqAfc</t>
  </si>
  <si>
    <t>1C</t>
  </si>
  <si>
    <t>RxBwMantAfc</t>
  </si>
  <si>
    <t>1D</t>
  </si>
  <si>
    <t>RxBwExpAfc</t>
  </si>
  <si>
    <t>1E</t>
  </si>
  <si>
    <t>5C</t>
  </si>
  <si>
    <t>RegAfcFei</t>
  </si>
  <si>
    <t>FeiDone</t>
  </si>
  <si>
    <t>0→FEI is on-going 1→FEI finished</t>
  </si>
  <si>
    <t>FeiStart</t>
  </si>
  <si>
    <t>Triggers a FEI measurement when set. Always reads 0.</t>
  </si>
  <si>
    <t>AfcDone</t>
  </si>
  <si>
    <t>0→AFC is on-going 1→AFC has finished</t>
  </si>
  <si>
    <t>AfcAutoclearOn</t>
  </si>
  <si>
    <t>Only valid ifAfcAutoOnis set 0→AFC register is not cleared before a new AFC phase 1→AFC register is cleared before a new AFC phase</t>
  </si>
  <si>
    <t>AfcAutoOn</t>
  </si>
  <si>
    <t>0→AFC is performed each timeAfcStartis set 1→AFC is performed each time Rx mode is entered</t>
  </si>
  <si>
    <t>AfcClear</t>
  </si>
  <si>
    <t>Clears the AfcValue if set in Rx mode. Always reads 0</t>
  </si>
  <si>
    <t>AfcStart</t>
  </si>
  <si>
    <t>RegAfcMsb</t>
  </si>
  <si>
    <t>4C</t>
  </si>
  <si>
    <t>RegAfcLsb</t>
  </si>
  <si>
    <t>Frequency correction = AfcValue x Fstep</t>
  </si>
  <si>
    <t>0.5 &lt;= 2 * Fdev/BR &lt;= 10 (modulation index, MI)</t>
  </si>
  <si>
    <t>RegFeiMsb</t>
  </si>
  <si>
    <t>BR &lt; 2*RxBw (bit rate)</t>
  </si>
  <si>
    <t>RegFeiLsb</t>
  </si>
  <si>
    <t>Frequency error = FeiValue x Fstep</t>
  </si>
  <si>
    <t>RxBw &gt;= Fdev + BR/2 (receiver bandwidth)</t>
  </si>
  <si>
    <t>RegRssiConfig</t>
  </si>
  <si>
    <t>RxBwAfc &gt;= Fdev + BR/2 + LOoffset (receiver AFC bandwidth)</t>
  </si>
  <si>
    <t>B8</t>
  </si>
  <si>
    <t>RegRssiValue</t>
  </si>
  <si>
    <t>Fdev + BR/2 &lt; 500kHz (maximum RxBw setting)</t>
  </si>
  <si>
    <t>RegDioMapping1</t>
  </si>
  <si>
    <t>RegDioMapping2</t>
  </si>
  <si>
    <t>D8</t>
  </si>
  <si>
    <t>DC</t>
  </si>
  <si>
    <t>2A</t>
  </si>
  <si>
    <t>2B</t>
  </si>
  <si>
    <t>2C</t>
  </si>
  <si>
    <t>2D</t>
  </si>
  <si>
    <t>2E</t>
  </si>
  <si>
    <t>2F</t>
  </si>
  <si>
    <t>3A</t>
  </si>
  <si>
    <t>3B</t>
  </si>
  <si>
    <t>3C</t>
  </si>
  <si>
    <t>8F</t>
  </si>
  <si>
    <t>3D</t>
  </si>
  <si>
    <t>3E</t>
  </si>
  <si>
    <t>3F</t>
  </si>
  <si>
    <t>6D</t>
  </si>
  <si>
    <t>6C</t>
  </si>
  <si>
    <t>6E</t>
  </si>
  <si>
    <t>4A</t>
  </si>
  <si>
    <t>4B</t>
  </si>
  <si>
    <t>4D</t>
  </si>
  <si>
    <t>4E</t>
  </si>
  <si>
    <t>4F</t>
  </si>
  <si>
    <t>Sensitivity boost</t>
  </si>
  <si>
    <t>0x1B → Normal mode, 0x2D → High sensitivity mode</t>
  </si>
  <si>
    <t>Set to 0x5D for +20 dBm operation on PA_BOOST.</t>
  </si>
  <si>
    <t>5A</t>
  </si>
  <si>
    <t>PA_BOOST</t>
  </si>
  <si>
    <t>0x55 → Normal mode and Rx mode</t>
  </si>
  <si>
    <t>5B</t>
  </si>
  <si>
    <t>0x5D → +20 dBm mode</t>
  </si>
  <si>
    <t>Revert to 0x55 when receiving or using PA0</t>
  </si>
  <si>
    <t>5D</t>
  </si>
  <si>
    <t>5E</t>
  </si>
  <si>
    <t>CA</t>
  </si>
  <si>
    <t>Set to 0x7C for +20 dBm operation on PA_BOOST</t>
  </si>
  <si>
    <t>5F</t>
  </si>
  <si>
    <t>Revert to 0x70 when receiving or using PA0</t>
  </si>
  <si>
    <t>0x70 → Normal mode and Rx mode</t>
  </si>
  <si>
    <t>F</t>
  </si>
  <si>
    <t>0x7C → +20 dBm mode</t>
  </si>
  <si>
    <t>6A</t>
  </si>
  <si>
    <t>6B</t>
  </si>
  <si>
    <t>C</t>
  </si>
  <si>
    <t>6F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</si>
</sst>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">
    <font>
      <sz val="10.0"/>
      <color rgb="FF000000"/>
      <name val="Arial"/>
    </font>
    <font>
      <sz val="11.0"/>
      <color rgb="FF000000"/>
      <name val="Calibri"/>
    </font>
    <font>
      <sz val="11.0"/>
      <name val="Calibri"/>
    </font>
    <font>
      <u/>
      <sz val="11.0"/>
      <color rgb="FF000000"/>
      <name val="Calibri"/>
    </font>
  </fonts>
  <fills count="12">
    <fill>
      <patternFill patternType="none"/>
    </fill>
    <fill>
      <patternFill patternType="lightGray"/>
    </fill>
    <fill>
      <patternFill patternType="solid">
        <fgColor rgb="FF00B050"/>
        <bgColor rgb="FF00B050"/>
      </patternFill>
    </fill>
    <fill>
      <patternFill patternType="solid">
        <fgColor rgb="FFFFD966"/>
        <bgColor rgb="FFFFD966"/>
      </patternFill>
    </fill>
    <fill>
      <patternFill patternType="solid">
        <fgColor rgb="FF5B9BD5"/>
        <bgColor rgb="FF5B9BD5"/>
      </patternFill>
    </fill>
    <fill>
      <patternFill patternType="solid">
        <fgColor rgb="FF70AD47"/>
        <bgColor rgb="FF70AD47"/>
      </patternFill>
    </fill>
    <fill>
      <patternFill patternType="solid">
        <fgColor rgb="FFFFFFFF"/>
        <bgColor rgb="FFFFFFFF"/>
      </patternFill>
    </fill>
    <fill>
      <patternFill patternType="solid">
        <fgColor rgb="FFFFC000"/>
        <bgColor rgb="FFFFC000"/>
      </patternFill>
    </fill>
    <fill>
      <patternFill patternType="solid">
        <fgColor rgb="FFE06666"/>
        <bgColor rgb="FFE06666"/>
      </patternFill>
    </fill>
    <fill>
      <patternFill patternType="solid">
        <fgColor rgb="FFE7EAEF"/>
        <bgColor rgb="FFE7EAEF"/>
      </patternFill>
    </fill>
    <fill>
      <patternFill patternType="solid">
        <fgColor rgb="FFED7D31"/>
        <bgColor rgb="FFED7D31"/>
      </patternFill>
    </fill>
    <fill>
      <patternFill patternType="solid">
        <fgColor rgb="FFC65911"/>
        <bgColor rgb="FFC65911"/>
      </patternFill>
    </fill>
  </fills>
  <borders count="9">
    <border/>
    <border>
      <left style="thick">
        <color rgb="FF000000"/>
      </left>
      <top style="thick">
        <color rgb="FF000000"/>
      </top>
    </border>
    <border>
      <top style="thick">
        <color rgb="FF000000"/>
      </top>
    </border>
    <border>
      <right style="thick">
        <color rgb="FF000000"/>
      </right>
      <top style="thick">
        <color rgb="FF000000"/>
      </top>
    </border>
    <border>
      <left style="thick">
        <color rgb="FF000000"/>
      </left>
    </border>
    <border>
      <right style="thick">
        <color rgb="FF000000"/>
      </right>
    </border>
    <border>
      <left style="thick">
        <color rgb="FF000000"/>
      </left>
      <bottom style="thick">
        <color rgb="FF000000"/>
      </bottom>
    </border>
    <border>
      <bottom style="thick">
        <color rgb="FF000000"/>
      </bottom>
    </border>
    <border>
      <right style="thick">
        <color rgb="FF000000"/>
      </right>
      <bottom style="thick">
        <color rgb="FF000000"/>
      </bottom>
    </border>
  </borders>
  <cellStyleXfs count="1">
    <xf borderId="0" fillId="0" fontId="0" numFmtId="0" applyAlignment="1" applyFont="1"/>
  </cellStyleXfs>
  <cellXfs count="64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right" shrinkToFit="0" vertical="bottom" wrapText="0"/>
    </xf>
    <xf borderId="0" fillId="0" fontId="1" numFmtId="0" xfId="0" applyAlignment="1" applyFont="1">
      <alignment horizontal="center" shrinkToFit="0" vertical="bottom" wrapText="0"/>
    </xf>
    <xf borderId="0" fillId="0" fontId="1" numFmtId="0" xfId="0" applyAlignment="1" applyFont="1">
      <alignment shrinkToFit="0" vertical="bottom" wrapText="0"/>
    </xf>
    <xf borderId="0" fillId="0" fontId="2" numFmtId="0" xfId="0" applyFont="1"/>
    <xf borderId="0" fillId="2" fontId="1" numFmtId="0" xfId="0" applyAlignment="1" applyFill="1" applyFont="1">
      <alignment horizontal="right" shrinkToFit="0" vertical="bottom" wrapText="0"/>
    </xf>
    <xf borderId="0" fillId="2" fontId="1" numFmtId="0" xfId="0" applyAlignment="1" applyFont="1">
      <alignment horizontal="right" readingOrder="0" shrinkToFit="0" vertical="bottom" wrapText="0"/>
    </xf>
    <xf borderId="0" fillId="2" fontId="1" numFmtId="0" xfId="0" applyAlignment="1" applyFont="1">
      <alignment horizontal="center" shrinkToFit="0" vertical="bottom" wrapText="0"/>
    </xf>
    <xf borderId="0" fillId="2" fontId="1" numFmtId="0" xfId="0" applyAlignment="1" applyFont="1">
      <alignment shrinkToFit="0" vertical="bottom" wrapText="0"/>
    </xf>
    <xf borderId="0" fillId="3" fontId="2" numFmtId="0" xfId="0" applyAlignment="1" applyFill="1" applyFont="1">
      <alignment horizontal="right" shrinkToFit="0" vertical="bottom" wrapText="0"/>
    </xf>
    <xf borderId="0" fillId="4" fontId="1" numFmtId="0" xfId="0" applyAlignment="1" applyFill="1" applyFont="1">
      <alignment horizontal="right" shrinkToFit="0" vertical="bottom" wrapText="0"/>
    </xf>
    <xf borderId="0" fillId="4" fontId="1" numFmtId="0" xfId="0" applyAlignment="1" applyFont="1">
      <alignment horizontal="right" readingOrder="0" shrinkToFit="0" vertical="bottom" wrapText="0"/>
    </xf>
    <xf borderId="0" fillId="4" fontId="1" numFmtId="0" xfId="0" applyAlignment="1" applyFont="1">
      <alignment horizontal="center" shrinkToFit="0" vertical="bottom" wrapText="0"/>
    </xf>
    <xf borderId="0" fillId="4" fontId="1" numFmtId="0" xfId="0" applyAlignment="1" applyFont="1">
      <alignment shrinkToFit="0" vertical="bottom" wrapText="0"/>
    </xf>
    <xf borderId="0" fillId="0" fontId="1" numFmtId="0" xfId="0" applyAlignment="1" applyFont="1">
      <alignment readingOrder="0" shrinkToFit="0" vertical="bottom" wrapText="0"/>
    </xf>
    <xf borderId="0" fillId="5" fontId="1" numFmtId="0" xfId="0" applyAlignment="1" applyFill="1" applyFont="1">
      <alignment horizontal="right" shrinkToFit="0" vertical="bottom" wrapText="0"/>
    </xf>
    <xf borderId="0" fillId="5" fontId="1" numFmtId="0" xfId="0" applyAlignment="1" applyFont="1">
      <alignment horizontal="center" shrinkToFit="0" vertical="bottom" wrapText="0"/>
    </xf>
    <xf borderId="0" fillId="5" fontId="1" numFmtId="0" xfId="0" applyAlignment="1" applyFont="1">
      <alignment shrinkToFit="0" vertical="bottom" wrapText="0"/>
    </xf>
    <xf borderId="0" fillId="3" fontId="1" numFmtId="0" xfId="0" applyAlignment="1" applyFont="1">
      <alignment horizontal="right" shrinkToFit="0" vertical="bottom" wrapText="0"/>
    </xf>
    <xf borderId="0" fillId="0" fontId="1" numFmtId="0" xfId="0" applyAlignment="1" applyFont="1">
      <alignment horizontal="right" readingOrder="0" shrinkToFit="0" vertical="bottom" wrapText="0"/>
    </xf>
    <xf borderId="0" fillId="0" fontId="1" numFmtId="0" xfId="0" applyAlignment="1" applyFont="1">
      <alignment readingOrder="0"/>
    </xf>
    <xf borderId="0" fillId="0" fontId="3" numFmtId="0" xfId="0" applyAlignment="1" applyFont="1">
      <alignment shrinkToFit="0" vertical="bottom" wrapText="0"/>
    </xf>
    <xf borderId="0" fillId="4" fontId="1" numFmtId="1" xfId="0" applyAlignment="1" applyFont="1" applyNumberFormat="1">
      <alignment horizontal="center" shrinkToFit="0" vertical="bottom" wrapText="0"/>
    </xf>
    <xf borderId="0" fillId="6" fontId="1" numFmtId="0" xfId="0" applyFill="1" applyFont="1"/>
    <xf borderId="0" fillId="7" fontId="1" numFmtId="0" xfId="0" applyAlignment="1" applyFill="1" applyFont="1">
      <alignment horizontal="right" shrinkToFit="0" vertical="bottom" wrapText="0"/>
    </xf>
    <xf borderId="0" fillId="7" fontId="1" numFmtId="0" xfId="0" applyAlignment="1" applyFont="1">
      <alignment horizontal="right" readingOrder="0" shrinkToFit="0" vertical="bottom" wrapText="0"/>
    </xf>
    <xf borderId="0" fillId="7" fontId="1" numFmtId="0" xfId="0" applyAlignment="1" applyFont="1">
      <alignment horizontal="center" shrinkToFit="0" vertical="bottom" wrapText="0"/>
    </xf>
    <xf borderId="0" fillId="7" fontId="1" numFmtId="0" xfId="0" applyAlignment="1" applyFont="1">
      <alignment shrinkToFit="0" vertical="bottom" wrapText="0"/>
    </xf>
    <xf borderId="0" fillId="8" fontId="1" numFmtId="0" xfId="0" applyAlignment="1" applyFill="1" applyFont="1">
      <alignment horizontal="right" shrinkToFit="0" vertical="bottom" wrapText="0"/>
    </xf>
    <xf borderId="1" fillId="0" fontId="1" numFmtId="0" xfId="0" applyAlignment="1" applyBorder="1" applyFont="1">
      <alignment shrinkToFit="0" vertical="bottom" wrapText="0"/>
    </xf>
    <xf borderId="2" fillId="0" fontId="1" numFmtId="2" xfId="0" applyAlignment="1" applyBorder="1" applyFont="1" applyNumberFormat="1">
      <alignment horizontal="right" shrinkToFit="0" vertical="bottom" wrapText="0"/>
    </xf>
    <xf borderId="2" fillId="0" fontId="1" numFmtId="0" xfId="0" applyAlignment="1" applyBorder="1" applyFont="1">
      <alignment shrinkToFit="0" vertical="bottom" wrapText="0"/>
    </xf>
    <xf borderId="3" fillId="0" fontId="1" numFmtId="0" xfId="0" applyAlignment="1" applyBorder="1" applyFont="1">
      <alignment shrinkToFit="0" vertical="bottom" wrapText="0"/>
    </xf>
    <xf borderId="4" fillId="3" fontId="1" numFmtId="1" xfId="0" applyAlignment="1" applyBorder="1" applyFont="1" applyNumberFormat="1">
      <alignment horizontal="right" shrinkToFit="0" vertical="bottom" wrapText="0"/>
    </xf>
    <xf borderId="5" fillId="0" fontId="1" numFmtId="0" xfId="0" applyAlignment="1" applyBorder="1" applyFont="1">
      <alignment shrinkToFit="0" vertical="bottom" wrapText="0"/>
    </xf>
    <xf borderId="6" fillId="3" fontId="1" numFmtId="1" xfId="0" applyAlignment="1" applyBorder="1" applyFont="1" applyNumberFormat="1">
      <alignment horizontal="right" shrinkToFit="0" vertical="bottom" wrapText="0"/>
    </xf>
    <xf borderId="7" fillId="0" fontId="1" numFmtId="0" xfId="0" applyAlignment="1" applyBorder="1" applyFont="1">
      <alignment horizontal="center" shrinkToFit="0" vertical="bottom" wrapText="0"/>
    </xf>
    <xf borderId="7" fillId="0" fontId="1" numFmtId="0" xfId="0" applyAlignment="1" applyBorder="1" applyFont="1">
      <alignment shrinkToFit="0" vertical="bottom" wrapText="0"/>
    </xf>
    <xf borderId="8" fillId="0" fontId="1" numFmtId="0" xfId="0" applyAlignment="1" applyBorder="1" applyFont="1">
      <alignment shrinkToFit="0" vertical="bottom" wrapText="0"/>
    </xf>
    <xf borderId="0" fillId="7" fontId="1" numFmtId="0" xfId="0" applyAlignment="1" applyFont="1">
      <alignment readingOrder="0"/>
    </xf>
    <xf borderId="0" fillId="7" fontId="1" numFmtId="0" xfId="0" applyAlignment="1" applyFont="1">
      <alignment vertical="bottom"/>
    </xf>
    <xf borderId="0" fillId="7" fontId="1" numFmtId="0" xfId="0" applyAlignment="1" applyFont="1">
      <alignment readingOrder="0"/>
    </xf>
    <xf borderId="0" fillId="0" fontId="1" numFmtId="0" xfId="0" applyAlignment="1" applyFont="1">
      <alignment horizontal="right" readingOrder="0"/>
    </xf>
    <xf borderId="0" fillId="7" fontId="1" numFmtId="0" xfId="0" applyFont="1"/>
    <xf borderId="2" fillId="0" fontId="1" numFmtId="0" xfId="0" applyAlignment="1" applyBorder="1" applyFont="1">
      <alignment horizontal="right" shrinkToFit="0" vertical="bottom" wrapText="0"/>
    </xf>
    <xf borderId="3" fillId="9" fontId="1" numFmtId="0" xfId="0" applyAlignment="1" applyBorder="1" applyFill="1" applyFont="1">
      <alignment readingOrder="0"/>
    </xf>
    <xf borderId="0" fillId="5" fontId="1" numFmtId="0" xfId="0" applyAlignment="1" applyFont="1">
      <alignment horizontal="right" readingOrder="0" shrinkToFit="0" vertical="bottom" wrapText="0"/>
    </xf>
    <xf borderId="0" fillId="5" fontId="1" numFmtId="0" xfId="0" applyAlignment="1" applyFont="1">
      <alignment readingOrder="0"/>
    </xf>
    <xf borderId="5" fillId="9" fontId="1" numFmtId="0" xfId="0" applyAlignment="1" applyBorder="1" applyFont="1">
      <alignment readingOrder="0"/>
    </xf>
    <xf borderId="0" fillId="5" fontId="2" numFmtId="0" xfId="0" applyAlignment="1" applyFont="1">
      <alignment shrinkToFit="0" vertical="bottom" wrapText="0"/>
    </xf>
    <xf borderId="8" fillId="9" fontId="1" numFmtId="0" xfId="0" applyAlignment="1" applyBorder="1" applyFont="1">
      <alignment readingOrder="0"/>
    </xf>
    <xf borderId="0" fillId="4" fontId="1" numFmtId="0" xfId="0" applyAlignment="1" applyFont="1">
      <alignment readingOrder="0" shrinkToFit="0" vertical="bottom" wrapText="0"/>
    </xf>
    <xf borderId="0" fillId="4" fontId="1" numFmtId="0" xfId="0" applyAlignment="1" applyFont="1">
      <alignment horizontal="right" readingOrder="0" shrinkToFit="0" vertical="bottom" wrapText="0"/>
    </xf>
    <xf borderId="0" fillId="0" fontId="1" numFmtId="0" xfId="0" applyAlignment="1" applyFont="1">
      <alignment shrinkToFit="0" vertical="bottom" wrapText="0"/>
    </xf>
    <xf borderId="0" fillId="0" fontId="1" numFmtId="0" xfId="0" applyAlignment="1" applyFont="1">
      <alignment readingOrder="0" shrinkToFit="0" vertical="bottom" wrapText="0"/>
    </xf>
    <xf borderId="0" fillId="4" fontId="1" numFmtId="0" xfId="0" applyAlignment="1" applyFont="1">
      <alignment shrinkToFit="0" vertical="bottom" wrapText="0"/>
    </xf>
    <xf borderId="0" fillId="0" fontId="1" numFmtId="0" xfId="0" applyAlignment="1" applyFont="1">
      <alignment horizontal="right" readingOrder="0" shrinkToFit="0" vertical="bottom" wrapText="0"/>
    </xf>
    <xf borderId="0" fillId="10" fontId="1" numFmtId="0" xfId="0" applyAlignment="1" applyFill="1" applyFont="1">
      <alignment readingOrder="0" shrinkToFit="0" vertical="bottom" wrapText="0"/>
    </xf>
    <xf borderId="0" fillId="10" fontId="1" numFmtId="0" xfId="0" applyAlignment="1" applyFont="1">
      <alignment shrinkToFit="0" vertical="bottom" wrapText="0"/>
    </xf>
    <xf borderId="0" fillId="10" fontId="1" numFmtId="0" xfId="0" applyAlignment="1" applyFont="1">
      <alignment horizontal="right" readingOrder="0" shrinkToFit="0" vertical="bottom" wrapText="0"/>
    </xf>
    <xf borderId="0" fillId="11" fontId="1" numFmtId="0" xfId="0" applyAlignment="1" applyFill="1" applyFont="1">
      <alignment readingOrder="0" shrinkToFit="0" vertical="bottom" wrapText="0"/>
    </xf>
    <xf borderId="0" fillId="11" fontId="1" numFmtId="0" xfId="0" applyAlignment="1" applyFont="1">
      <alignment horizontal="right" readingOrder="0" shrinkToFit="0" vertical="bottom" wrapText="0"/>
    </xf>
    <xf borderId="0" fillId="6" fontId="1" numFmtId="0" xfId="0" applyAlignment="1" applyFont="1">
      <alignment horizontal="left" readingOrder="0"/>
    </xf>
    <xf borderId="0" fillId="11" fontId="1" numFmtId="0" xfId="0" applyAlignment="1" applyFont="1">
      <alignment shrinkToFit="0" vertical="bottom" wrapText="0"/>
    </xf>
  </cellXfs>
  <cellStyles count="1">
    <cellStyle xfId="0" name="Normal" builtinId="0"/>
  </cellStyles>
  <dxfs count="3">
    <dxf>
      <font/>
      <fill>
        <patternFill patternType="solid">
          <fgColor rgb="FF00FF00"/>
          <bgColor rgb="FF00FF00"/>
        </patternFill>
      </fill>
      <border/>
    </dxf>
    <dxf>
      <font/>
      <fill>
        <patternFill patternType="solid">
          <fgColor rgb="FFFF0000"/>
          <bgColor rgb="FFFF0000"/>
        </patternFill>
      </fill>
      <border/>
    </dxf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andrehessling.de/2015/02/07/figuring-out-the-power-level-settings-of-hoperfs-rfm69-hwhcw-modules/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0"/>
  <cols>
    <col customWidth="1" min="1" max="1" width="3.43"/>
    <col customWidth="1" min="2" max="2" width="4.71"/>
    <col customWidth="1" min="3" max="3" width="9.43"/>
    <col customWidth="1" min="4" max="4" width="15.0"/>
    <col customWidth="1" min="5" max="5" width="35.86"/>
    <col customWidth="1" min="6" max="7" width="14.43"/>
    <col customWidth="1" min="8" max="8" width="22.29"/>
    <col customWidth="1" min="9" max="9" width="26.57"/>
    <col customWidth="1" min="10" max="10" width="55.57"/>
    <col customWidth="1" min="11" max="11" width="59.43"/>
    <col customWidth="1" min="12" max="14" width="14.43"/>
  </cols>
  <sheetData>
    <row r="1" ht="15.75" customHeight="1">
      <c r="A1" s="1">
        <v>1.0</v>
      </c>
      <c r="B1" s="1">
        <v>10.0</v>
      </c>
      <c r="C1" s="2" t="str">
        <f t="shared" ref="C1:C25" si="1">HEX2BIN(B1,8)</f>
        <v>00010000</v>
      </c>
      <c r="D1" s="3"/>
      <c r="E1" s="3" t="s">
        <v>0</v>
      </c>
      <c r="F1" s="1">
        <f>32000000/2^19</f>
        <v>61.03515625</v>
      </c>
      <c r="G1" s="3"/>
      <c r="H1" s="3"/>
      <c r="I1" s="3"/>
      <c r="J1" s="3"/>
      <c r="K1" s="3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</row>
    <row r="2" ht="15.75" customHeight="1">
      <c r="A2" s="1">
        <v>2.0</v>
      </c>
      <c r="B2" s="1">
        <v>0.0</v>
      </c>
      <c r="C2" s="2" t="str">
        <f t="shared" si="1"/>
        <v>00000000</v>
      </c>
      <c r="D2" s="3"/>
      <c r="E2" s="3"/>
      <c r="F2" s="3"/>
      <c r="G2" s="3"/>
      <c r="H2" s="3"/>
      <c r="I2" s="3"/>
      <c r="J2" s="3"/>
      <c r="K2" s="3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</row>
    <row r="3" ht="15.75" customHeight="1">
      <c r="A3" s="5">
        <v>3.0</v>
      </c>
      <c r="B3" s="6">
        <v>2.0</v>
      </c>
      <c r="C3" s="7" t="str">
        <f t="shared" si="1"/>
        <v>00000010</v>
      </c>
      <c r="D3" s="8" t="s">
        <v>1</v>
      </c>
      <c r="E3" s="3" t="s">
        <v>2</v>
      </c>
      <c r="F3" s="9">
        <f>32000000/(BIN2DEC(LEFT(C3,8))*256+BIN2DEC(RIGHT(C4,8)))</f>
        <v>55555.55556</v>
      </c>
      <c r="G3" s="3" t="s">
        <v>3</v>
      </c>
      <c r="H3" s="3"/>
      <c r="I3" s="3"/>
      <c r="J3" s="3" t="s">
        <v>4</v>
      </c>
      <c r="K3" s="3" t="s">
        <v>5</v>
      </c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</row>
    <row r="4" ht="15.75" customHeight="1">
      <c r="A4" s="5">
        <v>4.0</v>
      </c>
      <c r="B4" s="6">
        <v>40.0</v>
      </c>
      <c r="C4" s="7" t="str">
        <f t="shared" si="1"/>
        <v>01000000</v>
      </c>
      <c r="D4" s="8" t="s">
        <v>6</v>
      </c>
      <c r="E4" s="3"/>
      <c r="F4" s="3"/>
      <c r="G4" s="3"/>
      <c r="H4" s="3"/>
      <c r="I4" s="3"/>
      <c r="J4" s="3"/>
      <c r="K4" s="3" t="s">
        <v>7</v>
      </c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</row>
    <row r="5" ht="15.75" customHeight="1">
      <c r="A5" s="10">
        <v>5.0</v>
      </c>
      <c r="B5" s="11">
        <v>3.0</v>
      </c>
      <c r="C5" s="12" t="str">
        <f t="shared" si="1"/>
        <v>00000011</v>
      </c>
      <c r="D5" s="13" t="s">
        <v>8</v>
      </c>
      <c r="E5" s="14" t="s">
        <v>9</v>
      </c>
      <c r="F5" s="9">
        <f>F1*(BIN2DEC(RIGHT(C5,6))*256+BIN2DEC(RIGHT(C6,8)))</f>
        <v>49987.79297</v>
      </c>
      <c r="G5" s="3" t="s">
        <v>10</v>
      </c>
      <c r="H5" s="3" t="s">
        <v>11</v>
      </c>
      <c r="I5" s="3" t="s">
        <v>12</v>
      </c>
      <c r="J5" s="3" t="s">
        <v>13</v>
      </c>
      <c r="K5" s="3" t="s">
        <v>14</v>
      </c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</row>
    <row r="6" ht="15.75" customHeight="1">
      <c r="A6" s="10">
        <v>6.0</v>
      </c>
      <c r="B6" s="11">
        <v>33.0</v>
      </c>
      <c r="C6" s="12" t="str">
        <f t="shared" si="1"/>
        <v>00110011</v>
      </c>
      <c r="D6" s="13" t="s">
        <v>15</v>
      </c>
      <c r="E6" s="3"/>
      <c r="F6" s="3"/>
      <c r="G6" s="3"/>
      <c r="H6" s="1">
        <f>(F5+F3/2)/1000</f>
        <v>77.76557075</v>
      </c>
      <c r="I6" s="3" t="s">
        <v>16</v>
      </c>
      <c r="J6" s="3"/>
      <c r="K6" s="3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ht="15.75" customHeight="1">
      <c r="A7" s="15">
        <v>7.0</v>
      </c>
      <c r="B7" s="15" t="s">
        <v>17</v>
      </c>
      <c r="C7" s="16" t="str">
        <f t="shared" si="1"/>
        <v>11011001</v>
      </c>
      <c r="D7" s="17" t="s">
        <v>18</v>
      </c>
      <c r="E7" s="3"/>
      <c r="F7" s="3"/>
      <c r="G7" s="3"/>
      <c r="H7" s="3"/>
      <c r="I7" s="3"/>
      <c r="J7" s="3"/>
      <c r="K7" s="3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</row>
    <row r="8" ht="15.75" customHeight="1">
      <c r="A8" s="15">
        <v>8.0</v>
      </c>
      <c r="B8" s="15">
        <v>0.0</v>
      </c>
      <c r="C8" s="16" t="str">
        <f t="shared" si="1"/>
        <v>00000000</v>
      </c>
      <c r="D8" s="17" t="s">
        <v>19</v>
      </c>
      <c r="E8" s="3" t="s">
        <v>20</v>
      </c>
      <c r="F8" s="18">
        <f>F1*(BIN2DEC(RIGHT(C7,8))*65536+BIN2DEC(RIGHT(C8,8))*256+BIN2DEC(RIGHT(C9,8)))</f>
        <v>868000000</v>
      </c>
      <c r="G8" s="3" t="s">
        <v>21</v>
      </c>
      <c r="H8" s="3"/>
      <c r="I8" s="3"/>
      <c r="J8" s="3"/>
      <c r="K8" s="3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</row>
    <row r="9" ht="15.75" customHeight="1">
      <c r="A9" s="15">
        <v>9.0</v>
      </c>
      <c r="B9" s="15">
        <v>0.0</v>
      </c>
      <c r="C9" s="16" t="str">
        <f t="shared" si="1"/>
        <v>00000000</v>
      </c>
      <c r="D9" s="17" t="s">
        <v>22</v>
      </c>
      <c r="E9" s="3"/>
      <c r="F9" s="3"/>
      <c r="G9" s="3"/>
      <c r="H9" s="3"/>
      <c r="I9" s="3"/>
      <c r="J9" s="3"/>
      <c r="K9" s="3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</row>
    <row r="10" ht="15.75" customHeight="1">
      <c r="A10" s="1" t="s">
        <v>23</v>
      </c>
      <c r="B10" s="1">
        <v>41.0</v>
      </c>
      <c r="C10" s="2" t="str">
        <f t="shared" si="1"/>
        <v>01000001</v>
      </c>
      <c r="D10" s="3"/>
      <c r="E10" s="3"/>
      <c r="F10" s="3"/>
      <c r="G10" s="3"/>
      <c r="H10" s="3"/>
      <c r="I10" s="3"/>
      <c r="J10" s="3"/>
      <c r="K10" s="3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</row>
    <row r="11" ht="15.75" customHeight="1">
      <c r="A11" s="1" t="s">
        <v>24</v>
      </c>
      <c r="B11" s="19">
        <v>40.0</v>
      </c>
      <c r="C11" s="2" t="str">
        <f t="shared" si="1"/>
        <v>01000000</v>
      </c>
      <c r="D11" s="20" t="s">
        <v>25</v>
      </c>
      <c r="E11" s="3"/>
      <c r="F11" s="3" t="str">
        <f>MID(C11,3,1)</f>
        <v>0</v>
      </c>
      <c r="G11" s="14" t="s">
        <v>26</v>
      </c>
      <c r="H11" s="3"/>
      <c r="I11" s="3"/>
      <c r="J11" s="3"/>
      <c r="K11" s="3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</row>
    <row r="12" ht="15.75" customHeight="1">
      <c r="A12" s="1" t="s">
        <v>27</v>
      </c>
      <c r="B12" s="1">
        <v>2.0</v>
      </c>
      <c r="C12" s="2" t="str">
        <f t="shared" si="1"/>
        <v>00000010</v>
      </c>
      <c r="D12" s="4"/>
      <c r="E12" s="3"/>
      <c r="F12" s="3"/>
      <c r="G12" s="3"/>
      <c r="H12" s="3"/>
      <c r="I12" s="3"/>
      <c r="J12" s="3"/>
      <c r="K12" s="3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</row>
    <row r="13" ht="15.75" customHeight="1">
      <c r="A13" s="1" t="s">
        <v>28</v>
      </c>
      <c r="B13" s="1">
        <v>92.0</v>
      </c>
      <c r="C13" s="2" t="str">
        <f t="shared" si="1"/>
        <v>10010010</v>
      </c>
      <c r="D13" s="20" t="s">
        <v>29</v>
      </c>
      <c r="E13" s="3"/>
      <c r="F13" s="3"/>
      <c r="G13" s="3"/>
      <c r="H13" s="3"/>
      <c r="I13" s="3"/>
      <c r="J13" s="3"/>
      <c r="K13" s="3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</row>
    <row r="14" ht="15.75" customHeight="1">
      <c r="A14" s="1" t="s">
        <v>30</v>
      </c>
      <c r="B14" s="1" t="s">
        <v>31</v>
      </c>
      <c r="C14" s="2" t="str">
        <f t="shared" si="1"/>
        <v>11110101</v>
      </c>
      <c r="E14" s="3"/>
      <c r="F14" s="3"/>
      <c r="G14" s="3"/>
      <c r="H14" s="3"/>
      <c r="I14" s="3"/>
      <c r="J14" s="3"/>
      <c r="K14" s="3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</row>
    <row r="15" ht="15.75" customHeight="1">
      <c r="A15" s="1" t="s">
        <v>32</v>
      </c>
      <c r="B15" s="1">
        <v>20.0</v>
      </c>
      <c r="C15" s="2" t="str">
        <f t="shared" si="1"/>
        <v>00100000</v>
      </c>
      <c r="D15" s="3"/>
      <c r="E15" s="3"/>
      <c r="F15" s="3"/>
      <c r="G15" s="3"/>
      <c r="H15" s="3"/>
      <c r="I15" s="3"/>
      <c r="J15" s="3"/>
      <c r="K15" s="3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</row>
    <row r="16" ht="15.75" customHeight="1">
      <c r="A16" s="1">
        <v>10.0</v>
      </c>
      <c r="B16" s="1">
        <v>24.0</v>
      </c>
      <c r="C16" s="2" t="str">
        <f t="shared" si="1"/>
        <v>00100100</v>
      </c>
      <c r="D16" s="3"/>
      <c r="E16" s="4"/>
      <c r="F16" s="3"/>
      <c r="G16" s="3"/>
      <c r="H16" s="3"/>
      <c r="I16" s="3"/>
      <c r="J16" s="3"/>
      <c r="K16" s="3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</row>
    <row r="17" ht="15.75" customHeight="1">
      <c r="A17" s="10">
        <v>11.0</v>
      </c>
      <c r="B17" s="11">
        <v>60.0</v>
      </c>
      <c r="C17" s="12" t="str">
        <f t="shared" si="1"/>
        <v>01100000</v>
      </c>
      <c r="D17" s="13" t="s">
        <v>33</v>
      </c>
      <c r="E17" s="3" t="s">
        <v>34</v>
      </c>
      <c r="F17" s="3"/>
      <c r="G17" s="3"/>
      <c r="H17" s="3" t="s">
        <v>35</v>
      </c>
      <c r="I17" s="3" t="s">
        <v>36</v>
      </c>
      <c r="J17" s="3" t="s">
        <v>37</v>
      </c>
      <c r="K17" s="21" t="s">
        <v>38</v>
      </c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</row>
    <row r="18" ht="15.75" customHeight="1">
      <c r="A18" s="1">
        <v>12.0</v>
      </c>
      <c r="B18" s="1">
        <v>9.0</v>
      </c>
      <c r="C18" s="2" t="str">
        <f t="shared" si="1"/>
        <v>00001001</v>
      </c>
      <c r="D18" s="20" t="s">
        <v>39</v>
      </c>
      <c r="E18" s="14" t="s">
        <v>40</v>
      </c>
      <c r="F18" s="3"/>
      <c r="G18" s="3"/>
      <c r="H18" s="3"/>
      <c r="I18" s="3"/>
      <c r="J18" s="3" t="s">
        <v>41</v>
      </c>
      <c r="K18" s="3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</row>
    <row r="19" ht="15.75" customHeight="1">
      <c r="A19" s="10">
        <v>13.0</v>
      </c>
      <c r="B19" s="11" t="s">
        <v>42</v>
      </c>
      <c r="C19" s="22" t="str">
        <f t="shared" si="1"/>
        <v>00011111</v>
      </c>
      <c r="E19" s="3" t="s">
        <v>43</v>
      </c>
      <c r="F19" s="1">
        <f>45+5*BIN2DEC(RIGHT(C19,4))</f>
        <v>120</v>
      </c>
      <c r="G19" s="3" t="s">
        <v>44</v>
      </c>
      <c r="H19" s="3" t="str">
        <f>IF(BIN2DEC(MID(C19,4,1)) &gt; 0,"Overcurrent On","Overcurrent Off")</f>
        <v>Overcurrent On</v>
      </c>
      <c r="I19" s="4"/>
      <c r="J19" s="3" t="s">
        <v>45</v>
      </c>
      <c r="K19" s="3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</row>
    <row r="20" ht="15.75" customHeight="1">
      <c r="A20" s="1">
        <v>14.0</v>
      </c>
      <c r="B20" s="1">
        <v>40.0</v>
      </c>
      <c r="C20" s="2" t="str">
        <f t="shared" si="1"/>
        <v>01000000</v>
      </c>
      <c r="D20" s="3"/>
      <c r="E20" s="3"/>
      <c r="F20" s="3"/>
      <c r="G20" s="3"/>
      <c r="H20" s="23"/>
      <c r="I20" s="3"/>
      <c r="J20" s="3" t="s">
        <v>46</v>
      </c>
      <c r="K20" s="3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</row>
    <row r="21" ht="15.75" customHeight="1">
      <c r="A21" s="1">
        <v>15.0</v>
      </c>
      <c r="B21" s="1" t="s">
        <v>47</v>
      </c>
      <c r="C21" s="2" t="str">
        <f t="shared" si="1"/>
        <v>10110000</v>
      </c>
      <c r="D21" s="3"/>
      <c r="E21" s="3"/>
      <c r="F21" s="3"/>
      <c r="G21" s="3"/>
      <c r="H21" s="3"/>
      <c r="I21" s="3"/>
      <c r="J21" s="3" t="s">
        <v>48</v>
      </c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</row>
    <row r="22" ht="15.75" customHeight="1">
      <c r="A22" s="1">
        <v>16.0</v>
      </c>
      <c r="B22" s="1" t="s">
        <v>49</v>
      </c>
      <c r="C22" s="2" t="str">
        <f t="shared" si="1"/>
        <v>01111011</v>
      </c>
      <c r="E22" s="3"/>
      <c r="F22" s="3"/>
      <c r="G22" s="3"/>
      <c r="H22" s="3"/>
      <c r="I22" s="3"/>
      <c r="J22" s="3"/>
      <c r="K22" s="3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</row>
    <row r="23" ht="15.75" customHeight="1">
      <c r="A23" s="1">
        <v>17.0</v>
      </c>
      <c r="B23" s="1" t="s">
        <v>50</v>
      </c>
      <c r="C23" s="2" t="str">
        <f t="shared" si="1"/>
        <v>10011011</v>
      </c>
      <c r="E23" s="3"/>
      <c r="F23" s="3"/>
      <c r="G23" s="3"/>
      <c r="H23" s="3"/>
      <c r="I23" s="3"/>
      <c r="J23" s="3"/>
      <c r="K23" s="3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</row>
    <row r="24" ht="15.75" customHeight="1">
      <c r="A24" s="1">
        <v>18.0</v>
      </c>
      <c r="B24" s="1">
        <v>8.0</v>
      </c>
      <c r="C24" s="2" t="str">
        <f t="shared" si="1"/>
        <v>00001000</v>
      </c>
      <c r="D24" s="20" t="s">
        <v>51</v>
      </c>
      <c r="E24" s="14" t="s">
        <v>52</v>
      </c>
      <c r="F24" s="3"/>
      <c r="G24" s="3"/>
      <c r="H24" s="3"/>
      <c r="I24" s="3"/>
      <c r="J24" s="3"/>
      <c r="K24" s="3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</row>
    <row r="25" ht="15.75" customHeight="1">
      <c r="A25" s="24">
        <v>19.0</v>
      </c>
      <c r="B25" s="25">
        <v>42.0</v>
      </c>
      <c r="C25" s="26" t="str">
        <f t="shared" si="1"/>
        <v>01000010</v>
      </c>
      <c r="D25" s="27" t="s">
        <v>53</v>
      </c>
      <c r="E25" s="3" t="s">
        <v>54</v>
      </c>
      <c r="F25" s="18">
        <f>32000000/(F28*2^(F29+2))</f>
        <v>125000</v>
      </c>
      <c r="G25" s="3" t="s">
        <v>10</v>
      </c>
      <c r="H25" s="3"/>
      <c r="I25" s="3" t="s">
        <v>55</v>
      </c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</row>
    <row r="26" ht="15.75" customHeight="1">
      <c r="A26" s="1"/>
      <c r="B26" s="1"/>
      <c r="C26" s="2"/>
      <c r="D26" s="4"/>
      <c r="E26" s="1"/>
      <c r="F26" s="1" t="s">
        <v>56</v>
      </c>
      <c r="G26" s="4"/>
      <c r="H26" s="1" t="s">
        <v>57</v>
      </c>
      <c r="I26" s="3"/>
      <c r="J26" s="3"/>
      <c r="K26" s="3"/>
      <c r="L26" s="3"/>
      <c r="M26" s="3"/>
      <c r="N26" s="3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</row>
    <row r="27" ht="15.75" customHeight="1">
      <c r="A27" s="1"/>
      <c r="B27" s="1"/>
      <c r="C27" s="2"/>
      <c r="D27" s="27" t="s">
        <v>58</v>
      </c>
      <c r="E27" s="1" t="str">
        <f>LEFT(C25,3)</f>
        <v>010</v>
      </c>
      <c r="F27" s="18">
        <f>(4*F25)/(2*3.1415*2^(BIN2DEC(E27)+2))</f>
        <v>4973.73866</v>
      </c>
      <c r="G27" s="4" t="s">
        <v>10</v>
      </c>
      <c r="H27" s="28">
        <f>4%*F25</f>
        <v>5000</v>
      </c>
      <c r="I27" s="3" t="s">
        <v>10</v>
      </c>
      <c r="J27" s="3"/>
      <c r="K27" s="3"/>
      <c r="L27" s="3"/>
      <c r="M27" s="3"/>
      <c r="N27" s="3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</row>
    <row r="28" ht="15.75" customHeight="1">
      <c r="A28" s="1"/>
      <c r="B28" s="1"/>
      <c r="C28" s="2"/>
      <c r="D28" s="27" t="s">
        <v>59</v>
      </c>
      <c r="E28" s="1" t="str">
        <f>MID(C25,4,2)</f>
        <v>00</v>
      </c>
      <c r="F28" s="28">
        <f>IF(E28="10",24,IF(E28="01",20,IF(E28="00",16)))</f>
        <v>16</v>
      </c>
      <c r="G28" s="4"/>
      <c r="H28" s="29"/>
      <c r="I28" s="30">
        <f>2*F5/F3</f>
        <v>1.799560547</v>
      </c>
      <c r="J28" s="31" t="s">
        <v>60</v>
      </c>
      <c r="K28" s="32"/>
      <c r="L28" s="3"/>
      <c r="M28" s="3"/>
      <c r="N28" s="3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</row>
    <row r="29" ht="15.75" customHeight="1">
      <c r="A29" s="1"/>
      <c r="B29" s="1"/>
      <c r="C29" s="2"/>
      <c r="D29" s="27" t="s">
        <v>61</v>
      </c>
      <c r="E29" s="1" t="str">
        <f>RIGHT(C25,3)</f>
        <v>010</v>
      </c>
      <c r="F29" s="28">
        <f>BIN2DEC(E29)</f>
        <v>2</v>
      </c>
      <c r="G29" s="4"/>
      <c r="H29" s="33">
        <f>2*F25</f>
        <v>250000</v>
      </c>
      <c r="I29" s="2" t="str">
        <f>IF(F3&lt;2*F25,"OK","NOT OK")</f>
        <v>OK</v>
      </c>
      <c r="J29" s="3" t="s">
        <v>62</v>
      </c>
      <c r="K29" s="34"/>
      <c r="L29" s="3"/>
      <c r="M29" s="3"/>
      <c r="N29" s="3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</row>
    <row r="30" ht="15.75" customHeight="1">
      <c r="A30" s="1"/>
      <c r="B30" s="1"/>
      <c r="C30" s="2"/>
      <c r="D30" s="3"/>
      <c r="E30" s="1"/>
      <c r="F30" s="1"/>
      <c r="G30" s="4"/>
      <c r="H30" s="33">
        <f>F5+(F3/2)+(F8*10^-5)</f>
        <v>86445.57075</v>
      </c>
      <c r="I30" s="2" t="str">
        <f>IF(F25&gt;F5+(F3/2)+(F8*10^-5),"OK","NOT OK")</f>
        <v>OK</v>
      </c>
      <c r="J30" s="3" t="s">
        <v>63</v>
      </c>
      <c r="K30" s="34" t="s">
        <v>64</v>
      </c>
      <c r="L30" s="3"/>
      <c r="M30" s="3"/>
      <c r="N30" s="3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</row>
    <row r="31" ht="15.75" customHeight="1">
      <c r="A31" s="1"/>
      <c r="B31" s="1"/>
      <c r="C31" s="2"/>
      <c r="D31" s="3"/>
      <c r="E31" s="1"/>
      <c r="F31" s="1"/>
      <c r="G31" s="4"/>
      <c r="H31" s="35">
        <f>F5+(F3/2)</f>
        <v>77765.57075</v>
      </c>
      <c r="I31" s="36" t="str">
        <f>IF(F5+(F3/2),"OK","NOT OK")</f>
        <v>OK</v>
      </c>
      <c r="J31" s="37" t="s">
        <v>65</v>
      </c>
      <c r="K31" s="38"/>
      <c r="L31" s="3"/>
      <c r="M31" s="3"/>
      <c r="N31" s="3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</row>
    <row r="32" ht="15.75" customHeight="1">
      <c r="A32" s="1"/>
      <c r="B32" s="1"/>
      <c r="C32" s="2"/>
      <c r="D32" s="20"/>
      <c r="E32" s="1"/>
      <c r="F32" s="1"/>
      <c r="G32" s="4"/>
      <c r="H32" s="4"/>
      <c r="I32" s="4"/>
      <c r="J32" s="4"/>
      <c r="K32" s="4"/>
      <c r="L32" s="3"/>
      <c r="M32" s="3"/>
      <c r="N32" s="3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</row>
    <row r="33" ht="15.75" customHeight="1">
      <c r="A33" s="1"/>
      <c r="B33" s="1"/>
      <c r="C33" s="2"/>
      <c r="D33" s="4"/>
      <c r="E33" s="1"/>
      <c r="F33" s="1"/>
      <c r="G33" s="4"/>
      <c r="H33" s="4"/>
      <c r="I33" s="4"/>
      <c r="J33" s="4"/>
      <c r="K33" s="4"/>
      <c r="L33" s="3"/>
      <c r="M33" s="3"/>
      <c r="N33" s="3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</row>
    <row r="34" ht="15.75" customHeight="1">
      <c r="A34" s="24" t="s">
        <v>66</v>
      </c>
      <c r="B34" s="24" t="s">
        <v>67</v>
      </c>
      <c r="C34" s="26" t="str">
        <f t="shared" ref="C34:C37" si="2">HEX2BIN(B34,8)</f>
        <v>10001010</v>
      </c>
      <c r="D34" s="39" t="s">
        <v>68</v>
      </c>
      <c r="E34" s="4"/>
      <c r="F34" s="4"/>
      <c r="G34" s="4"/>
      <c r="H34" s="4"/>
      <c r="I34" s="4"/>
      <c r="J34" s="4"/>
      <c r="K34" s="4"/>
      <c r="L34" s="3"/>
      <c r="M34" s="3"/>
      <c r="N34" s="3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</row>
    <row r="35" ht="15.75" customHeight="1">
      <c r="A35" s="1" t="s">
        <v>69</v>
      </c>
      <c r="B35" s="1">
        <v>40.0</v>
      </c>
      <c r="C35" s="2" t="str">
        <f t="shared" si="2"/>
        <v>01000000</v>
      </c>
      <c r="D35" s="40" t="s">
        <v>70</v>
      </c>
      <c r="E35" s="1" t="str">
        <f>LEFT(C34,3)</f>
        <v>100</v>
      </c>
      <c r="F35" s="4"/>
      <c r="G35" s="3"/>
      <c r="H35" s="3"/>
      <c r="I35" s="3"/>
      <c r="J35" s="3"/>
      <c r="K35" s="3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</row>
    <row r="36" ht="15.75" customHeight="1">
      <c r="A36" s="1" t="s">
        <v>71</v>
      </c>
      <c r="B36" s="1">
        <v>80.0</v>
      </c>
      <c r="C36" s="2" t="str">
        <f t="shared" si="2"/>
        <v>10000000</v>
      </c>
      <c r="D36" s="40" t="s">
        <v>72</v>
      </c>
      <c r="E36" s="1" t="str">
        <f>MID(C34,4,2)</f>
        <v>01</v>
      </c>
      <c r="F36" s="4"/>
      <c r="G36" s="3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</row>
    <row r="37" ht="15.75" customHeight="1">
      <c r="A37" s="1" t="s">
        <v>73</v>
      </c>
      <c r="B37" s="1">
        <v>6.0</v>
      </c>
      <c r="C37" s="2" t="str">
        <f t="shared" si="2"/>
        <v>00000110</v>
      </c>
      <c r="D37" s="40" t="s">
        <v>74</v>
      </c>
      <c r="E37" s="1" t="str">
        <f>RIGHT(C34,3)</f>
        <v>010</v>
      </c>
      <c r="F37" s="3"/>
      <c r="G37" s="3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</row>
    <row r="38" ht="15.75" customHeight="1">
      <c r="A38" s="1"/>
      <c r="B38" s="1"/>
      <c r="C38" s="2"/>
      <c r="D38" s="20"/>
      <c r="E38" s="3"/>
      <c r="F38" s="3"/>
      <c r="G38" s="3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</row>
    <row r="39" ht="15.75" customHeight="1">
      <c r="A39" s="24" t="s">
        <v>75</v>
      </c>
      <c r="B39" s="25" t="s">
        <v>76</v>
      </c>
      <c r="C39" s="26" t="str">
        <f>HEX2BIN(B39,8)</f>
        <v>01011100</v>
      </c>
      <c r="D39" s="41" t="s">
        <v>77</v>
      </c>
      <c r="E39" s="3"/>
      <c r="F39" s="3"/>
      <c r="G39" s="3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</row>
    <row r="40" ht="15.75" customHeight="1">
      <c r="A40" s="1"/>
      <c r="B40" s="1"/>
      <c r="C40" s="20"/>
      <c r="D40" s="41" t="s">
        <v>78</v>
      </c>
      <c r="E40" s="42" t="str">
        <f>MID(C$39,1,1)</f>
        <v>0</v>
      </c>
      <c r="F40" s="20"/>
      <c r="G40" s="20" t="s">
        <v>79</v>
      </c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</row>
    <row r="41" ht="15.75" customHeight="1">
      <c r="A41" s="1"/>
      <c r="B41" s="1"/>
      <c r="C41" s="20"/>
      <c r="D41" s="41" t="s">
        <v>80</v>
      </c>
      <c r="E41" s="42" t="str">
        <f>MID(C$39,2,1)</f>
        <v>1</v>
      </c>
      <c r="F41" s="20"/>
      <c r="G41" s="20" t="s">
        <v>81</v>
      </c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</row>
    <row r="42" ht="15.75" customHeight="1">
      <c r="A42" s="1"/>
      <c r="B42" s="1"/>
      <c r="C42" s="20"/>
      <c r="D42" s="41" t="s">
        <v>82</v>
      </c>
      <c r="E42" s="42" t="str">
        <f>MID(C$39,3,1)</f>
        <v>0</v>
      </c>
      <c r="F42" s="20"/>
      <c r="G42" s="20" t="s">
        <v>83</v>
      </c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</row>
    <row r="43" ht="15.75" customHeight="1">
      <c r="A43" s="1"/>
      <c r="B43" s="1"/>
      <c r="C43" s="20"/>
      <c r="D43" s="41" t="s">
        <v>84</v>
      </c>
      <c r="E43" s="42" t="str">
        <f>MID(C$39,4,1)</f>
        <v>1</v>
      </c>
      <c r="F43" s="20"/>
      <c r="G43" s="20" t="s">
        <v>85</v>
      </c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</row>
    <row r="44" ht="15.75" customHeight="1">
      <c r="A44" s="1"/>
      <c r="B44" s="1"/>
      <c r="C44" s="20"/>
      <c r="D44" s="41" t="s">
        <v>86</v>
      </c>
      <c r="E44" s="42" t="str">
        <f>MID(C$39,5,1)</f>
        <v>1</v>
      </c>
      <c r="F44" s="20"/>
      <c r="G44" s="20" t="s">
        <v>87</v>
      </c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</row>
    <row r="45" ht="15.75" customHeight="1">
      <c r="A45" s="1"/>
      <c r="B45" s="1"/>
      <c r="C45" s="20"/>
      <c r="D45" s="41" t="s">
        <v>88</v>
      </c>
      <c r="E45" s="42" t="str">
        <f>MID(C$39,6,1)</f>
        <v>1</v>
      </c>
      <c r="F45" s="20"/>
      <c r="G45" s="20" t="s">
        <v>89</v>
      </c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</row>
    <row r="46" ht="15.75" customHeight="1">
      <c r="A46" s="1"/>
      <c r="B46" s="1"/>
      <c r="C46" s="20"/>
      <c r="D46" s="41" t="s">
        <v>90</v>
      </c>
      <c r="E46" s="42" t="str">
        <f>MID(C$39,1,1)</f>
        <v>0</v>
      </c>
      <c r="F46" s="3"/>
      <c r="G46" s="3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</row>
    <row r="47" ht="15.75" customHeight="1">
      <c r="A47" s="4"/>
      <c r="B47" s="4"/>
      <c r="C47" s="20"/>
      <c r="D47" s="4"/>
      <c r="E47" s="3"/>
      <c r="F47" s="3"/>
      <c r="G47" s="3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</row>
    <row r="48" ht="15.75" customHeight="1">
      <c r="A48" s="24" t="s">
        <v>42</v>
      </c>
      <c r="B48" s="25">
        <v>3.0</v>
      </c>
      <c r="C48" s="43" t="str">
        <f>HEX2BIN(B48,8)</f>
        <v>00000011</v>
      </c>
      <c r="D48" s="41" t="s">
        <v>91</v>
      </c>
      <c r="E48" s="3" t="str">
        <f>C48&amp;C49</f>
        <v>0000001101001100</v>
      </c>
      <c r="F48" s="3">
        <f>MOD(HEX2DEC(B48&amp;B49)+2^15,2^16)-2^15</f>
        <v>844</v>
      </c>
      <c r="G48" s="3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</row>
    <row r="49" ht="15.75" customHeight="1">
      <c r="A49" s="24">
        <v>20.0</v>
      </c>
      <c r="B49" s="25" t="s">
        <v>92</v>
      </c>
      <c r="C49" s="26" t="str">
        <f t="shared" ref="C49:C96" si="3">HEX2BIN(B49,8)</f>
        <v>01001100</v>
      </c>
      <c r="D49" s="41" t="s">
        <v>93</v>
      </c>
      <c r="E49" s="14" t="s">
        <v>94</v>
      </c>
      <c r="F49" s="27">
        <f>F48*F1</f>
        <v>51513.67188</v>
      </c>
      <c r="G49" s="3" t="s">
        <v>10</v>
      </c>
      <c r="H49" s="29"/>
      <c r="I49" s="44">
        <f>2*F5/F3</f>
        <v>1.799560547</v>
      </c>
      <c r="J49" s="45" t="s">
        <v>95</v>
      </c>
      <c r="K49" s="3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</row>
    <row r="50" ht="15.75" customHeight="1">
      <c r="A50" s="15">
        <v>21.0</v>
      </c>
      <c r="B50" s="46">
        <v>3.0</v>
      </c>
      <c r="C50" s="16" t="str">
        <f t="shared" si="3"/>
        <v>00000011</v>
      </c>
      <c r="D50" s="47" t="s">
        <v>96</v>
      </c>
      <c r="E50" s="3" t="str">
        <f>C50&amp;C51</f>
        <v>0000001101001100</v>
      </c>
      <c r="F50" s="3">
        <f>MOD(HEX2DEC(B50&amp;B51)+2^15,2^16)-2^15</f>
        <v>844</v>
      </c>
      <c r="G50" s="3"/>
      <c r="H50" s="33">
        <f>2*F25</f>
        <v>250000</v>
      </c>
      <c r="I50" s="2" t="str">
        <f>IF(F3&lt;2*F25,"OK","NOT OK")</f>
        <v>OK</v>
      </c>
      <c r="J50" s="48" t="s">
        <v>97</v>
      </c>
      <c r="K50" s="3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</row>
    <row r="51" ht="15.75" customHeight="1">
      <c r="A51" s="15">
        <v>22.0</v>
      </c>
      <c r="B51" s="46" t="s">
        <v>92</v>
      </c>
      <c r="C51" s="16" t="str">
        <f t="shared" si="3"/>
        <v>01001100</v>
      </c>
      <c r="D51" s="49" t="s">
        <v>98</v>
      </c>
      <c r="E51" s="3" t="s">
        <v>99</v>
      </c>
      <c r="F51" s="17">
        <f>F50*F1</f>
        <v>51513.67188</v>
      </c>
      <c r="G51" s="3" t="s">
        <v>10</v>
      </c>
      <c r="H51" s="33">
        <f>F5+(F3/2)</f>
        <v>77765.57075</v>
      </c>
      <c r="I51" s="2" t="str">
        <f>IF(F25&gt;F5+(F3/2)+(F8*10^-5),"OK","NOT OK")</f>
        <v>OK</v>
      </c>
      <c r="J51" s="48" t="s">
        <v>100</v>
      </c>
      <c r="K51" s="3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</row>
    <row r="52" ht="15.75" customHeight="1">
      <c r="A52" s="1">
        <v>23.0</v>
      </c>
      <c r="B52" s="1">
        <v>0.0</v>
      </c>
      <c r="C52" s="2" t="str">
        <f t="shared" si="3"/>
        <v>00000000</v>
      </c>
      <c r="D52" s="20" t="s">
        <v>101</v>
      </c>
      <c r="E52" s="3"/>
      <c r="F52" s="3"/>
      <c r="G52" s="3"/>
      <c r="H52" s="33">
        <f>F5+(F3/2)+(F8*10^-5)</f>
        <v>86445.57075</v>
      </c>
      <c r="I52" s="2" t="str">
        <f>IF(F5+(F3/2),"OK","NOT OK")</f>
        <v>OK</v>
      </c>
      <c r="J52" s="48" t="s">
        <v>102</v>
      </c>
      <c r="K52" s="3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</row>
    <row r="53" ht="15.75" customHeight="1">
      <c r="A53" s="1">
        <v>24.0</v>
      </c>
      <c r="B53" s="1" t="s">
        <v>103</v>
      </c>
      <c r="C53" s="2" t="str">
        <f t="shared" si="3"/>
        <v>10111000</v>
      </c>
      <c r="D53" s="20" t="s">
        <v>104</v>
      </c>
      <c r="E53" s="3"/>
      <c r="F53" s="3"/>
      <c r="G53" s="3"/>
      <c r="H53" s="35">
        <f>F5+(F3/2)</f>
        <v>77765.57075</v>
      </c>
      <c r="I53" s="36" t="str">
        <f>IF(F5+(F3/2)&lt;500000,"OK","NOT OK")</f>
        <v>OK</v>
      </c>
      <c r="J53" s="50" t="s">
        <v>105</v>
      </c>
      <c r="K53" s="3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</row>
    <row r="54" ht="15.75" customHeight="1">
      <c r="A54" s="1">
        <v>25.0</v>
      </c>
      <c r="B54" s="1">
        <v>40.0</v>
      </c>
      <c r="C54" s="2" t="str">
        <f t="shared" si="3"/>
        <v>01000000</v>
      </c>
      <c r="D54" s="20" t="s">
        <v>106</v>
      </c>
      <c r="E54" s="3"/>
      <c r="F54" s="3"/>
      <c r="G54" s="3"/>
      <c r="H54" s="3"/>
      <c r="I54" s="3"/>
      <c r="J54" s="3"/>
      <c r="K54" s="3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</row>
    <row r="55" ht="15.75" customHeight="1">
      <c r="A55" s="1">
        <v>26.0</v>
      </c>
      <c r="B55" s="1">
        <v>7.0</v>
      </c>
      <c r="C55" s="2" t="str">
        <f t="shared" si="3"/>
        <v>00000111</v>
      </c>
      <c r="D55" s="20" t="s">
        <v>107</v>
      </c>
      <c r="E55" s="3"/>
      <c r="F55" s="3"/>
      <c r="G55" s="3"/>
      <c r="H55" s="3"/>
      <c r="I55" s="3"/>
      <c r="J55" s="3"/>
      <c r="K55" s="3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</row>
    <row r="56" ht="15.75" customHeight="1">
      <c r="A56" s="1">
        <v>27.0</v>
      </c>
      <c r="B56" s="1" t="s">
        <v>108</v>
      </c>
      <c r="C56" s="2" t="str">
        <f t="shared" si="3"/>
        <v>11011000</v>
      </c>
      <c r="E56" s="3"/>
      <c r="F56" s="3"/>
      <c r="G56" s="3"/>
      <c r="H56" s="3"/>
      <c r="I56" s="3"/>
      <c r="J56" s="3"/>
      <c r="K56" s="3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</row>
    <row r="57" ht="15.75" customHeight="1">
      <c r="A57" s="1">
        <v>28.0</v>
      </c>
      <c r="B57" s="1">
        <v>0.0</v>
      </c>
      <c r="C57" s="2" t="str">
        <f t="shared" si="3"/>
        <v>00000000</v>
      </c>
      <c r="D57" s="3"/>
      <c r="E57" s="3"/>
      <c r="F57" s="3"/>
      <c r="G57" s="3"/>
      <c r="H57" s="3"/>
      <c r="I57" s="3"/>
      <c r="J57" s="3"/>
      <c r="K57" s="3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</row>
    <row r="58" ht="15.75" customHeight="1">
      <c r="A58" s="1">
        <v>29.0</v>
      </c>
      <c r="B58" s="1" t="s">
        <v>109</v>
      </c>
      <c r="C58" s="2" t="str">
        <f t="shared" si="3"/>
        <v>11011100</v>
      </c>
      <c r="D58" s="3"/>
      <c r="E58" s="3"/>
      <c r="F58" s="3"/>
      <c r="G58" s="3"/>
      <c r="H58" s="3"/>
      <c r="I58" s="3"/>
      <c r="J58" s="3"/>
      <c r="K58" s="3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</row>
    <row r="59" ht="15.75" customHeight="1">
      <c r="A59" s="1" t="s">
        <v>110</v>
      </c>
      <c r="B59" s="1">
        <v>0.0</v>
      </c>
      <c r="C59" s="2" t="str">
        <f t="shared" si="3"/>
        <v>00000000</v>
      </c>
      <c r="D59" s="3"/>
      <c r="E59" s="3"/>
      <c r="F59" s="3"/>
      <c r="G59" s="3"/>
      <c r="H59" s="3"/>
      <c r="I59" s="3"/>
      <c r="J59" s="3"/>
      <c r="K59" s="3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</row>
    <row r="60" ht="15.75" customHeight="1">
      <c r="A60" s="1" t="s">
        <v>111</v>
      </c>
      <c r="B60" s="1">
        <v>0.0</v>
      </c>
      <c r="C60" s="2" t="str">
        <f t="shared" si="3"/>
        <v>00000000</v>
      </c>
      <c r="D60" s="3"/>
      <c r="E60" s="3"/>
      <c r="F60" s="3"/>
      <c r="G60" s="3"/>
      <c r="H60" s="3"/>
      <c r="I60" s="3"/>
      <c r="J60" s="3"/>
      <c r="K60" s="3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</row>
    <row r="61" ht="15.75" customHeight="1">
      <c r="A61" s="1" t="s">
        <v>112</v>
      </c>
      <c r="B61" s="1">
        <v>0.0</v>
      </c>
      <c r="C61" s="2" t="str">
        <f t="shared" si="3"/>
        <v>00000000</v>
      </c>
      <c r="D61" s="3"/>
      <c r="E61" s="3"/>
      <c r="F61" s="3"/>
      <c r="G61" s="3"/>
      <c r="H61" s="3"/>
      <c r="I61" s="3"/>
      <c r="J61" s="3"/>
      <c r="K61" s="3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</row>
    <row r="62" ht="15.75" customHeight="1">
      <c r="A62" s="1" t="s">
        <v>113</v>
      </c>
      <c r="B62" s="1">
        <v>3.0</v>
      </c>
      <c r="C62" s="2" t="str">
        <f t="shared" si="3"/>
        <v>00000011</v>
      </c>
      <c r="D62" s="3"/>
      <c r="E62" s="3"/>
      <c r="F62" s="3"/>
      <c r="G62" s="3"/>
      <c r="H62" s="3"/>
      <c r="I62" s="3"/>
      <c r="J62" s="3"/>
      <c r="K62" s="3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</row>
    <row r="63" ht="15.75" customHeight="1">
      <c r="A63" s="1" t="s">
        <v>114</v>
      </c>
      <c r="B63" s="1">
        <v>88.0</v>
      </c>
      <c r="C63" s="2" t="str">
        <f t="shared" si="3"/>
        <v>10001000</v>
      </c>
      <c r="D63" s="3"/>
      <c r="E63" s="3"/>
      <c r="F63" s="3"/>
      <c r="G63" s="3"/>
      <c r="H63" s="3"/>
      <c r="I63" s="3"/>
      <c r="J63" s="3"/>
      <c r="K63" s="3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</row>
    <row r="64" ht="15.75" customHeight="1">
      <c r="A64" s="1" t="s">
        <v>115</v>
      </c>
      <c r="B64" s="1" t="s">
        <v>113</v>
      </c>
      <c r="C64" s="2" t="str">
        <f t="shared" si="3"/>
        <v>00101101</v>
      </c>
      <c r="D64" s="3"/>
      <c r="E64" s="3"/>
      <c r="F64" s="3"/>
      <c r="G64" s="3"/>
      <c r="H64" s="3"/>
      <c r="I64" s="3"/>
      <c r="J64" s="3"/>
      <c r="K64" s="3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</row>
    <row r="65" ht="15.75" customHeight="1">
      <c r="A65" s="1">
        <v>30.0</v>
      </c>
      <c r="B65" s="1">
        <v>64.0</v>
      </c>
      <c r="C65" s="2" t="str">
        <f t="shared" si="3"/>
        <v>01100100</v>
      </c>
      <c r="D65" s="3"/>
      <c r="E65" s="3"/>
      <c r="F65" s="3"/>
      <c r="G65" s="3"/>
      <c r="H65" s="3"/>
      <c r="I65" s="3"/>
      <c r="J65" s="3"/>
      <c r="K65" s="3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</row>
    <row r="66" ht="15.75" customHeight="1">
      <c r="A66" s="1">
        <v>31.0</v>
      </c>
      <c r="B66" s="1">
        <v>0.0</v>
      </c>
      <c r="C66" s="2" t="str">
        <f t="shared" si="3"/>
        <v>00000000</v>
      </c>
      <c r="D66" s="3"/>
      <c r="E66" s="3"/>
      <c r="F66" s="3"/>
      <c r="G66" s="3"/>
      <c r="H66" s="3"/>
      <c r="I66" s="3"/>
      <c r="J66" s="3"/>
      <c r="K66" s="3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</row>
    <row r="67" ht="15.75" customHeight="1">
      <c r="A67" s="1">
        <v>32.0</v>
      </c>
      <c r="B67" s="1">
        <v>0.0</v>
      </c>
      <c r="C67" s="2" t="str">
        <f t="shared" si="3"/>
        <v>00000000</v>
      </c>
      <c r="D67" s="3"/>
      <c r="E67" s="3"/>
      <c r="F67" s="3"/>
      <c r="G67" s="3"/>
      <c r="H67" s="3"/>
      <c r="I67" s="3"/>
      <c r="J67" s="3"/>
      <c r="K67" s="3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</row>
    <row r="68" ht="15.75" customHeight="1">
      <c r="A68" s="1">
        <v>33.0</v>
      </c>
      <c r="B68" s="1">
        <v>0.0</v>
      </c>
      <c r="C68" s="2" t="str">
        <f t="shared" si="3"/>
        <v>00000000</v>
      </c>
      <c r="D68" s="3"/>
      <c r="E68" s="3"/>
      <c r="F68" s="3"/>
      <c r="G68" s="3"/>
      <c r="H68" s="3"/>
      <c r="I68" s="3"/>
      <c r="J68" s="3"/>
      <c r="K68" s="3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</row>
    <row r="69" ht="15.75" customHeight="1">
      <c r="A69" s="1">
        <v>34.0</v>
      </c>
      <c r="B69" s="1">
        <v>0.0</v>
      </c>
      <c r="C69" s="2" t="str">
        <f t="shared" si="3"/>
        <v>00000000</v>
      </c>
      <c r="D69" s="3"/>
      <c r="E69" s="3"/>
      <c r="F69" s="3"/>
      <c r="G69" s="3"/>
      <c r="H69" s="3"/>
      <c r="I69" s="3"/>
      <c r="J69" s="3"/>
      <c r="K69" s="3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</row>
    <row r="70" ht="15.75" customHeight="1">
      <c r="A70" s="1">
        <v>35.0</v>
      </c>
      <c r="B70" s="1">
        <v>0.0</v>
      </c>
      <c r="C70" s="2" t="str">
        <f t="shared" si="3"/>
        <v>00000000</v>
      </c>
      <c r="D70" s="3"/>
      <c r="E70" s="3"/>
      <c r="F70" s="3"/>
      <c r="G70" s="3"/>
      <c r="H70" s="3"/>
      <c r="I70" s="3"/>
      <c r="J70" s="3"/>
      <c r="K70" s="3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</row>
    <row r="71" ht="15.75" customHeight="1">
      <c r="A71" s="1">
        <v>36.0</v>
      </c>
      <c r="B71" s="1">
        <v>0.0</v>
      </c>
      <c r="C71" s="2" t="str">
        <f t="shared" si="3"/>
        <v>00000000</v>
      </c>
      <c r="D71" s="3"/>
      <c r="E71" s="3"/>
      <c r="F71" s="3"/>
      <c r="G71" s="3"/>
      <c r="H71" s="3"/>
      <c r="I71" s="3"/>
      <c r="J71" s="3"/>
      <c r="K71" s="3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</row>
    <row r="72" ht="15.75" customHeight="1">
      <c r="A72" s="1">
        <v>37.0</v>
      </c>
      <c r="B72" s="1">
        <v>90.0</v>
      </c>
      <c r="C72" s="2" t="str">
        <f t="shared" si="3"/>
        <v>10010000</v>
      </c>
      <c r="D72" s="3"/>
      <c r="E72" s="3"/>
      <c r="F72" s="3"/>
      <c r="G72" s="3"/>
      <c r="H72" s="3"/>
      <c r="I72" s="3"/>
      <c r="J72" s="3"/>
      <c r="K72" s="3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</row>
    <row r="73" ht="15.75" customHeight="1">
      <c r="A73" s="1">
        <v>38.0</v>
      </c>
      <c r="B73" s="1">
        <v>42.0</v>
      </c>
      <c r="C73" s="2" t="str">
        <f t="shared" si="3"/>
        <v>01000010</v>
      </c>
      <c r="D73" s="3"/>
      <c r="E73" s="3"/>
      <c r="F73" s="3"/>
      <c r="G73" s="3"/>
      <c r="H73" s="3"/>
      <c r="I73" s="3"/>
      <c r="J73" s="3"/>
      <c r="K73" s="3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</row>
    <row r="74" ht="15.75" customHeight="1">
      <c r="A74" s="1">
        <v>39.0</v>
      </c>
      <c r="B74" s="1">
        <v>0.0</v>
      </c>
      <c r="C74" s="2" t="str">
        <f t="shared" si="3"/>
        <v>00000000</v>
      </c>
      <c r="D74" s="3"/>
      <c r="E74" s="3"/>
      <c r="F74" s="3"/>
      <c r="G74" s="3"/>
      <c r="H74" s="3"/>
      <c r="I74" s="3"/>
      <c r="J74" s="3"/>
      <c r="K74" s="3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</row>
    <row r="75" ht="15.75" customHeight="1">
      <c r="A75" s="1" t="s">
        <v>116</v>
      </c>
      <c r="B75" s="1">
        <v>0.0</v>
      </c>
      <c r="C75" s="2" t="str">
        <f t="shared" si="3"/>
        <v>00000000</v>
      </c>
      <c r="D75" s="3"/>
      <c r="E75" s="3"/>
      <c r="F75" s="3"/>
      <c r="G75" s="3"/>
      <c r="H75" s="3"/>
      <c r="I75" s="3"/>
      <c r="J75" s="3"/>
      <c r="K75" s="3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</row>
    <row r="76" ht="15.75" customHeight="1">
      <c r="A76" s="1" t="s">
        <v>117</v>
      </c>
      <c r="B76" s="1">
        <v>0.0</v>
      </c>
      <c r="C76" s="2" t="str">
        <f t="shared" si="3"/>
        <v>00000000</v>
      </c>
      <c r="D76" s="3"/>
      <c r="E76" s="3"/>
      <c r="F76" s="3"/>
      <c r="G76" s="3"/>
      <c r="H76" s="3"/>
      <c r="I76" s="3"/>
      <c r="J76" s="3"/>
      <c r="K76" s="3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</row>
    <row r="77" ht="15.75" customHeight="1">
      <c r="A77" s="1" t="s">
        <v>118</v>
      </c>
      <c r="B77" s="1" t="s">
        <v>119</v>
      </c>
      <c r="C77" s="2" t="str">
        <f t="shared" si="3"/>
        <v>10001111</v>
      </c>
      <c r="D77" s="3"/>
      <c r="E77" s="3"/>
      <c r="F77" s="3"/>
      <c r="G77" s="3"/>
      <c r="H77" s="3"/>
      <c r="I77" s="3"/>
      <c r="J77" s="3"/>
      <c r="K77" s="3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</row>
    <row r="78" ht="15.75" customHeight="1">
      <c r="A78" s="1" t="s">
        <v>120</v>
      </c>
      <c r="B78" s="1">
        <v>13.0</v>
      </c>
      <c r="C78" s="2" t="str">
        <f t="shared" si="3"/>
        <v>00010011</v>
      </c>
      <c r="D78" s="3"/>
      <c r="E78" s="3"/>
      <c r="F78" s="3"/>
      <c r="G78" s="3"/>
      <c r="H78" s="3"/>
      <c r="I78" s="3"/>
      <c r="J78" s="3"/>
      <c r="K78" s="3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</row>
    <row r="79" ht="15.75" customHeight="1">
      <c r="A79" s="1" t="s">
        <v>121</v>
      </c>
      <c r="B79" s="1">
        <v>73.0</v>
      </c>
      <c r="C79" s="2" t="str">
        <f t="shared" si="3"/>
        <v>01110011</v>
      </c>
      <c r="D79" s="3"/>
      <c r="E79" s="3"/>
      <c r="F79" s="3"/>
      <c r="G79" s="3"/>
      <c r="H79" s="3"/>
      <c r="I79" s="3"/>
      <c r="J79" s="3"/>
      <c r="K79" s="3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</row>
    <row r="80" ht="15.75" customHeight="1">
      <c r="A80" s="1" t="s">
        <v>122</v>
      </c>
      <c r="B80" s="1">
        <v>61.0</v>
      </c>
      <c r="C80" s="2" t="str">
        <f t="shared" si="3"/>
        <v>01100001</v>
      </c>
      <c r="D80" s="3"/>
      <c r="E80" s="3"/>
      <c r="F80" s="3"/>
      <c r="G80" s="3"/>
      <c r="H80" s="3"/>
      <c r="I80" s="3"/>
      <c r="J80" s="3"/>
      <c r="K80" s="3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</row>
    <row r="81" ht="15.75" customHeight="1">
      <c r="A81" s="1">
        <v>40.0</v>
      </c>
      <c r="B81" s="1" t="s">
        <v>123</v>
      </c>
      <c r="C81" s="2" t="str">
        <f t="shared" si="3"/>
        <v>01101101</v>
      </c>
      <c r="D81" s="3"/>
      <c r="E81" s="3"/>
      <c r="F81" s="3"/>
      <c r="G81" s="3"/>
      <c r="H81" s="3"/>
      <c r="I81" s="3"/>
      <c r="J81" s="3"/>
      <c r="K81" s="3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</row>
    <row r="82" ht="15.75" customHeight="1">
      <c r="A82" s="1">
        <v>41.0</v>
      </c>
      <c r="B82" s="1">
        <v>70.0</v>
      </c>
      <c r="C82" s="2" t="str">
        <f t="shared" si="3"/>
        <v>01110000</v>
      </c>
      <c r="D82" s="3"/>
      <c r="E82" s="3"/>
      <c r="F82" s="3"/>
      <c r="G82" s="3"/>
      <c r="H82" s="3"/>
      <c r="I82" s="3"/>
      <c r="J82" s="3"/>
      <c r="K82" s="3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</row>
    <row r="83" ht="15.75" customHeight="1">
      <c r="A83" s="1">
        <v>42.0</v>
      </c>
      <c r="B83" s="1" t="s">
        <v>124</v>
      </c>
      <c r="C83" s="2" t="str">
        <f t="shared" si="3"/>
        <v>01101100</v>
      </c>
      <c r="D83" s="3"/>
      <c r="E83" s="3"/>
      <c r="F83" s="3"/>
      <c r="G83" s="3"/>
      <c r="H83" s="3"/>
      <c r="I83" s="3"/>
      <c r="J83" s="3"/>
      <c r="K83" s="3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</row>
    <row r="84" ht="15.75" customHeight="1">
      <c r="A84" s="1">
        <v>43.0</v>
      </c>
      <c r="B84" s="1">
        <v>65.0</v>
      </c>
      <c r="C84" s="2" t="str">
        <f t="shared" si="3"/>
        <v>01100101</v>
      </c>
      <c r="D84" s="3"/>
      <c r="E84" s="3"/>
      <c r="F84" s="3"/>
      <c r="G84" s="3"/>
      <c r="H84" s="3"/>
      <c r="I84" s="3"/>
      <c r="J84" s="3"/>
      <c r="K84" s="3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</row>
    <row r="85" ht="15.75" customHeight="1">
      <c r="A85" s="1">
        <v>44.0</v>
      </c>
      <c r="B85" s="1">
        <v>45.0</v>
      </c>
      <c r="C85" s="2" t="str">
        <f t="shared" si="3"/>
        <v>01000101</v>
      </c>
      <c r="D85" s="3"/>
      <c r="E85" s="3"/>
      <c r="F85" s="3"/>
      <c r="G85" s="3"/>
      <c r="H85" s="3"/>
      <c r="I85" s="3"/>
      <c r="J85" s="3"/>
      <c r="K85" s="3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</row>
    <row r="86" ht="15.75" customHeight="1">
      <c r="A86" s="1">
        <v>45.0</v>
      </c>
      <c r="B86" s="1" t="s">
        <v>125</v>
      </c>
      <c r="C86" s="2" t="str">
        <f t="shared" si="3"/>
        <v>01101110</v>
      </c>
      <c r="D86" s="3"/>
      <c r="E86" s="3"/>
      <c r="F86" s="3"/>
      <c r="G86" s="3"/>
      <c r="H86" s="3"/>
      <c r="I86" s="3"/>
      <c r="J86" s="3"/>
      <c r="K86" s="3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</row>
    <row r="87" ht="15.75" customHeight="1">
      <c r="A87" s="1">
        <v>46.0</v>
      </c>
      <c r="B87" s="1">
        <v>63.0</v>
      </c>
      <c r="C87" s="2" t="str">
        <f t="shared" si="3"/>
        <v>01100011</v>
      </c>
      <c r="D87" s="3"/>
      <c r="E87" s="3"/>
      <c r="F87" s="3"/>
      <c r="G87" s="3"/>
      <c r="H87" s="3"/>
      <c r="I87" s="3"/>
      <c r="J87" s="3"/>
      <c r="K87" s="3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</row>
    <row r="88" ht="15.75" customHeight="1">
      <c r="A88" s="1">
        <v>47.0</v>
      </c>
      <c r="B88" s="1">
        <v>72.0</v>
      </c>
      <c r="C88" s="2" t="str">
        <f t="shared" si="3"/>
        <v>01110010</v>
      </c>
      <c r="D88" s="3"/>
      <c r="E88" s="3"/>
      <c r="F88" s="3"/>
      <c r="G88" s="3"/>
      <c r="H88" s="3"/>
      <c r="I88" s="3"/>
      <c r="J88" s="3"/>
      <c r="K88" s="3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</row>
    <row r="89" ht="15.75" customHeight="1">
      <c r="A89" s="1">
        <v>48.0</v>
      </c>
      <c r="B89" s="1">
        <v>79.0</v>
      </c>
      <c r="C89" s="2" t="str">
        <f t="shared" si="3"/>
        <v>01111001</v>
      </c>
      <c r="D89" s="3"/>
      <c r="E89" s="3"/>
      <c r="F89" s="3"/>
      <c r="G89" s="3"/>
      <c r="H89" s="3"/>
      <c r="I89" s="3"/>
      <c r="J89" s="3"/>
      <c r="K89" s="3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</row>
    <row r="90" ht="15.75" customHeight="1">
      <c r="A90" s="1">
        <v>49.0</v>
      </c>
      <c r="B90" s="1">
        <v>70.0</v>
      </c>
      <c r="C90" s="2" t="str">
        <f t="shared" si="3"/>
        <v>01110000</v>
      </c>
      <c r="D90" s="3"/>
      <c r="E90" s="3"/>
      <c r="F90" s="3"/>
      <c r="G90" s="3"/>
      <c r="H90" s="3"/>
      <c r="I90" s="3"/>
      <c r="J90" s="3"/>
      <c r="K90" s="3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</row>
    <row r="91" ht="15.75" customHeight="1">
      <c r="A91" s="1" t="s">
        <v>126</v>
      </c>
      <c r="B91" s="1">
        <v>74.0</v>
      </c>
      <c r="C91" s="2" t="str">
        <f t="shared" si="3"/>
        <v>01110100</v>
      </c>
      <c r="D91" s="3"/>
      <c r="E91" s="3"/>
      <c r="F91" s="3"/>
      <c r="G91" s="3"/>
      <c r="H91" s="3"/>
      <c r="I91" s="3"/>
      <c r="J91" s="3"/>
      <c r="K91" s="3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</row>
    <row r="92" ht="15.75" customHeight="1">
      <c r="A92" s="1" t="s">
        <v>127</v>
      </c>
      <c r="B92" s="1" t="s">
        <v>127</v>
      </c>
      <c r="C92" s="2" t="str">
        <f t="shared" si="3"/>
        <v>01001011</v>
      </c>
      <c r="D92" s="3"/>
      <c r="E92" s="3"/>
      <c r="F92" s="3"/>
      <c r="G92" s="3"/>
      <c r="H92" s="3"/>
      <c r="I92" s="3"/>
      <c r="J92" s="3"/>
      <c r="K92" s="3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</row>
    <row r="93" ht="15.75" customHeight="1">
      <c r="A93" s="1" t="s">
        <v>92</v>
      </c>
      <c r="B93" s="1">
        <v>65.0</v>
      </c>
      <c r="C93" s="2" t="str">
        <f t="shared" si="3"/>
        <v>01100101</v>
      </c>
      <c r="D93" s="3"/>
      <c r="E93" s="3"/>
      <c r="F93" s="3"/>
      <c r="G93" s="3"/>
      <c r="H93" s="3"/>
      <c r="I93" s="3"/>
      <c r="J93" s="3"/>
      <c r="K93" s="3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</row>
    <row r="94" ht="15.75" customHeight="1">
      <c r="A94" s="1" t="s">
        <v>128</v>
      </c>
      <c r="B94" s="1">
        <v>79.0</v>
      </c>
      <c r="C94" s="2" t="str">
        <f t="shared" si="3"/>
        <v>01111001</v>
      </c>
      <c r="D94" s="3"/>
      <c r="E94" s="3"/>
      <c r="F94" s="3"/>
      <c r="G94" s="3"/>
      <c r="H94" s="3"/>
      <c r="I94" s="3"/>
      <c r="J94" s="3"/>
      <c r="K94" s="3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</row>
    <row r="95" ht="15.75" customHeight="1">
      <c r="A95" s="1" t="s">
        <v>129</v>
      </c>
      <c r="B95" s="1">
        <v>1.0</v>
      </c>
      <c r="C95" s="2" t="str">
        <f t="shared" si="3"/>
        <v>00000001</v>
      </c>
      <c r="D95" s="3"/>
      <c r="E95" s="3"/>
      <c r="F95" s="3"/>
      <c r="G95" s="3"/>
      <c r="H95" s="3"/>
      <c r="I95" s="3"/>
      <c r="J95" s="3"/>
      <c r="K95" s="3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</row>
    <row r="96" ht="15.75" customHeight="1">
      <c r="A96" s="1" t="s">
        <v>130</v>
      </c>
      <c r="B96" s="1">
        <v>0.0</v>
      </c>
      <c r="C96" s="2" t="str">
        <f t="shared" si="3"/>
        <v>00000000</v>
      </c>
      <c r="D96" s="3"/>
      <c r="E96" s="3"/>
      <c r="F96" s="3"/>
      <c r="G96" s="3"/>
      <c r="H96" s="3"/>
      <c r="I96" s="3"/>
      <c r="J96" s="3"/>
      <c r="K96" s="3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</row>
    <row r="97" ht="15.75" customHeight="1">
      <c r="A97" s="51">
        <v>58.0</v>
      </c>
      <c r="B97" s="52" t="s">
        <v>69</v>
      </c>
      <c r="C97" s="52">
        <v>11011.0</v>
      </c>
      <c r="D97" s="53"/>
      <c r="E97" s="54" t="s">
        <v>131</v>
      </c>
      <c r="F97" s="53"/>
      <c r="G97" s="53"/>
      <c r="H97" s="53"/>
      <c r="I97" s="51" t="s">
        <v>132</v>
      </c>
      <c r="J97" s="55"/>
      <c r="K97" s="53"/>
      <c r="L97" s="53"/>
      <c r="M97" s="53"/>
      <c r="N97" s="53"/>
      <c r="O97" s="53"/>
      <c r="P97" s="53"/>
      <c r="Q97" s="53"/>
      <c r="R97" s="53"/>
      <c r="S97" s="53"/>
      <c r="T97" s="53"/>
      <c r="U97" s="53"/>
      <c r="V97" s="53"/>
      <c r="W97" s="53"/>
      <c r="X97" s="53"/>
      <c r="Y97" s="53"/>
      <c r="Z97" s="53"/>
      <c r="AA97" s="53"/>
    </row>
    <row r="98" ht="15.75" customHeight="1">
      <c r="A98" s="54">
        <v>59.0</v>
      </c>
      <c r="B98" s="56">
        <v>9.0</v>
      </c>
      <c r="C98" s="56">
        <v>1001.0</v>
      </c>
      <c r="D98" s="53"/>
      <c r="E98" s="53"/>
      <c r="F98" s="53"/>
      <c r="G98" s="53"/>
      <c r="H98" s="53"/>
      <c r="I98" s="57" t="s">
        <v>133</v>
      </c>
      <c r="J98" s="58"/>
      <c r="K98" s="53"/>
      <c r="L98" s="53"/>
      <c r="M98" s="53"/>
      <c r="N98" s="53"/>
      <c r="O98" s="53"/>
      <c r="P98" s="53"/>
      <c r="Q98" s="53"/>
      <c r="R98" s="53"/>
      <c r="S98" s="53"/>
      <c r="T98" s="53"/>
      <c r="U98" s="53"/>
      <c r="V98" s="53"/>
      <c r="W98" s="53"/>
      <c r="X98" s="53"/>
      <c r="Y98" s="53"/>
      <c r="Z98" s="53"/>
      <c r="AA98" s="53"/>
    </row>
    <row r="99" ht="15.75" customHeight="1">
      <c r="A99" s="57" t="s">
        <v>134</v>
      </c>
      <c r="B99" s="59">
        <v>55.0</v>
      </c>
      <c r="C99" s="59">
        <v>1010101.0</v>
      </c>
      <c r="D99" s="53"/>
      <c r="E99" s="54" t="s">
        <v>135</v>
      </c>
      <c r="F99" s="53"/>
      <c r="G99" s="53"/>
      <c r="H99" s="53"/>
      <c r="I99" s="57" t="s">
        <v>136</v>
      </c>
      <c r="J99" s="58"/>
      <c r="K99" s="53"/>
      <c r="L99" s="53"/>
      <c r="M99" s="53"/>
      <c r="N99" s="53"/>
      <c r="O99" s="53"/>
      <c r="P99" s="53"/>
      <c r="Q99" s="53"/>
      <c r="R99" s="53"/>
      <c r="S99" s="53"/>
      <c r="T99" s="53"/>
      <c r="U99" s="53"/>
      <c r="V99" s="53"/>
      <c r="W99" s="53"/>
      <c r="X99" s="53"/>
      <c r="Y99" s="53"/>
      <c r="Z99" s="53"/>
      <c r="AA99" s="53"/>
    </row>
    <row r="100" ht="15.75" customHeight="1">
      <c r="A100" s="54" t="s">
        <v>137</v>
      </c>
      <c r="B100" s="56">
        <v>80.0</v>
      </c>
      <c r="C100" s="56">
        <v>1.0E7</v>
      </c>
      <c r="D100" s="53"/>
      <c r="E100" s="53"/>
      <c r="F100" s="53"/>
      <c r="G100" s="53"/>
      <c r="H100" s="53"/>
      <c r="I100" s="57" t="s">
        <v>138</v>
      </c>
      <c r="J100" s="58"/>
      <c r="K100" s="53"/>
      <c r="L100" s="53"/>
      <c r="M100" s="53"/>
      <c r="N100" s="53"/>
      <c r="O100" s="53"/>
      <c r="P100" s="53"/>
      <c r="Q100" s="53"/>
      <c r="R100" s="53"/>
      <c r="S100" s="53"/>
      <c r="T100" s="53"/>
      <c r="U100" s="53"/>
      <c r="V100" s="53"/>
      <c r="W100" s="53"/>
      <c r="X100" s="53"/>
      <c r="Y100" s="53"/>
      <c r="Z100" s="53"/>
      <c r="AA100" s="53"/>
    </row>
    <row r="101" ht="15.75" customHeight="1">
      <c r="A101" s="60" t="s">
        <v>76</v>
      </c>
      <c r="B101" s="61">
        <v>70.0</v>
      </c>
      <c r="C101" s="61">
        <v>1110000.0</v>
      </c>
      <c r="D101" s="53"/>
      <c r="E101" s="62" t="s">
        <v>135</v>
      </c>
      <c r="F101" s="53"/>
      <c r="G101" s="53"/>
      <c r="H101" s="53"/>
      <c r="I101" s="57" t="s">
        <v>139</v>
      </c>
      <c r="J101" s="58"/>
      <c r="K101" s="53"/>
      <c r="L101" s="53"/>
      <c r="M101" s="53"/>
      <c r="N101" s="53"/>
      <c r="O101" s="53"/>
      <c r="P101" s="53"/>
      <c r="Q101" s="53"/>
      <c r="R101" s="53"/>
      <c r="S101" s="53"/>
      <c r="T101" s="53"/>
      <c r="U101" s="53"/>
      <c r="V101" s="53"/>
      <c r="W101" s="53"/>
      <c r="X101" s="53"/>
      <c r="Y101" s="53"/>
      <c r="Z101" s="53"/>
      <c r="AA101" s="53"/>
    </row>
    <row r="102" ht="15.75" customHeight="1">
      <c r="A102" s="54" t="s">
        <v>140</v>
      </c>
      <c r="B102" s="56">
        <v>33.0</v>
      </c>
      <c r="C102" s="56">
        <v>110011.0</v>
      </c>
      <c r="D102" s="53"/>
      <c r="E102" s="53"/>
      <c r="F102" s="53"/>
      <c r="G102" s="53"/>
      <c r="H102" s="53"/>
      <c r="I102" s="53"/>
      <c r="J102" s="53"/>
      <c r="K102" s="53"/>
      <c r="L102" s="53"/>
      <c r="M102" s="53"/>
      <c r="N102" s="53"/>
      <c r="O102" s="53"/>
      <c r="P102" s="53"/>
      <c r="Q102" s="53"/>
      <c r="R102" s="53"/>
      <c r="S102" s="53"/>
      <c r="T102" s="53"/>
      <c r="U102" s="53"/>
      <c r="V102" s="53"/>
      <c r="W102" s="53"/>
      <c r="X102" s="53"/>
      <c r="Y102" s="53"/>
      <c r="Z102" s="53"/>
      <c r="AA102" s="53"/>
    </row>
    <row r="103" ht="15.75" customHeight="1">
      <c r="A103" s="54" t="s">
        <v>141</v>
      </c>
      <c r="B103" s="56" t="s">
        <v>142</v>
      </c>
      <c r="C103" s="56">
        <v>1.100101E7</v>
      </c>
      <c r="D103" s="53"/>
      <c r="E103" s="53"/>
      <c r="F103" s="53"/>
      <c r="G103" s="53"/>
      <c r="H103" s="53"/>
      <c r="I103" s="60" t="s">
        <v>143</v>
      </c>
      <c r="J103" s="63"/>
      <c r="K103" s="53"/>
      <c r="L103" s="53"/>
      <c r="M103" s="53"/>
      <c r="N103" s="53"/>
      <c r="O103" s="53"/>
      <c r="P103" s="53"/>
      <c r="Q103" s="53"/>
      <c r="R103" s="53"/>
      <c r="S103" s="53"/>
      <c r="T103" s="53"/>
      <c r="U103" s="53"/>
      <c r="V103" s="53"/>
      <c r="W103" s="53"/>
      <c r="X103" s="53"/>
      <c r="Y103" s="53"/>
      <c r="Z103" s="53"/>
      <c r="AA103" s="53"/>
    </row>
    <row r="104" ht="15.75" customHeight="1">
      <c r="A104" s="54" t="s">
        <v>144</v>
      </c>
      <c r="B104" s="56">
        <v>8.0</v>
      </c>
      <c r="C104" s="56">
        <v>1000.0</v>
      </c>
      <c r="D104" s="53"/>
      <c r="E104" s="53"/>
      <c r="F104" s="53"/>
      <c r="G104" s="53"/>
      <c r="H104" s="53"/>
      <c r="I104" s="60" t="s">
        <v>145</v>
      </c>
      <c r="J104" s="63"/>
      <c r="K104" s="53"/>
      <c r="L104" s="53"/>
      <c r="M104" s="53"/>
      <c r="N104" s="53"/>
      <c r="O104" s="53"/>
      <c r="P104" s="53"/>
      <c r="Q104" s="53"/>
      <c r="R104" s="53"/>
      <c r="S104" s="53"/>
      <c r="T104" s="53"/>
      <c r="U104" s="53"/>
      <c r="V104" s="53"/>
      <c r="W104" s="53"/>
      <c r="X104" s="53"/>
      <c r="Y104" s="53"/>
      <c r="Z104" s="53"/>
      <c r="AA104" s="53"/>
    </row>
    <row r="105" ht="15.75" customHeight="1">
      <c r="A105" s="54">
        <v>60.0</v>
      </c>
      <c r="B105" s="56">
        <v>0.0</v>
      </c>
      <c r="C105" s="56">
        <v>0.0</v>
      </c>
      <c r="D105" s="53"/>
      <c r="E105" s="53"/>
      <c r="F105" s="53"/>
      <c r="G105" s="53"/>
      <c r="H105" s="53"/>
      <c r="I105" s="60" t="s">
        <v>146</v>
      </c>
      <c r="J105" s="63"/>
      <c r="K105" s="53"/>
      <c r="L105" s="53"/>
      <c r="M105" s="53"/>
      <c r="N105" s="53"/>
      <c r="O105" s="53"/>
      <c r="P105" s="53"/>
      <c r="Q105" s="53"/>
      <c r="R105" s="53"/>
      <c r="S105" s="53"/>
      <c r="T105" s="53"/>
      <c r="U105" s="53"/>
      <c r="V105" s="53"/>
      <c r="W105" s="53"/>
      <c r="X105" s="53"/>
      <c r="Y105" s="53"/>
      <c r="Z105" s="53"/>
      <c r="AA105" s="53"/>
    </row>
    <row r="106" ht="15.75" customHeight="1">
      <c r="A106" s="54">
        <v>61.0</v>
      </c>
      <c r="B106" s="56" t="s">
        <v>147</v>
      </c>
      <c r="C106" s="56">
        <v>1111.0</v>
      </c>
      <c r="D106" s="53"/>
      <c r="E106" s="53"/>
      <c r="F106" s="53"/>
      <c r="G106" s="53"/>
      <c r="H106" s="53"/>
      <c r="I106" s="60" t="s">
        <v>148</v>
      </c>
      <c r="J106" s="63"/>
      <c r="K106" s="53"/>
      <c r="L106" s="53"/>
      <c r="M106" s="53"/>
      <c r="N106" s="53"/>
      <c r="O106" s="53"/>
      <c r="P106" s="53"/>
      <c r="Q106" s="53"/>
      <c r="R106" s="53"/>
      <c r="S106" s="53"/>
      <c r="T106" s="53"/>
      <c r="U106" s="53"/>
      <c r="V106" s="53"/>
      <c r="W106" s="53"/>
      <c r="X106" s="53"/>
      <c r="Y106" s="53"/>
      <c r="Z106" s="53"/>
      <c r="AA106" s="53"/>
    </row>
    <row r="107" ht="15.75" customHeight="1">
      <c r="A107" s="54">
        <v>62.0</v>
      </c>
      <c r="B107" s="56">
        <v>0.0</v>
      </c>
      <c r="C107" s="56">
        <v>0.0</v>
      </c>
      <c r="D107" s="53"/>
      <c r="E107" s="53"/>
      <c r="F107" s="53"/>
      <c r="G107" s="53"/>
      <c r="H107" s="53"/>
      <c r="I107" s="53"/>
      <c r="J107" s="53"/>
      <c r="K107" s="53"/>
      <c r="L107" s="53"/>
      <c r="M107" s="53"/>
      <c r="N107" s="53"/>
      <c r="O107" s="53"/>
      <c r="P107" s="53"/>
      <c r="Q107" s="53"/>
      <c r="R107" s="53"/>
      <c r="S107" s="53"/>
      <c r="T107" s="53"/>
      <c r="U107" s="53"/>
      <c r="V107" s="53"/>
      <c r="W107" s="53"/>
      <c r="X107" s="53"/>
      <c r="Y107" s="53"/>
      <c r="Z107" s="53"/>
      <c r="AA107" s="53"/>
    </row>
    <row r="108" ht="15.75" customHeight="1">
      <c r="A108" s="54">
        <v>63.0</v>
      </c>
      <c r="B108" s="56">
        <v>0.0</v>
      </c>
      <c r="C108" s="56">
        <v>0.0</v>
      </c>
      <c r="D108" s="53"/>
      <c r="E108" s="53"/>
      <c r="F108" s="53"/>
      <c r="G108" s="53"/>
      <c r="H108" s="53"/>
      <c r="I108" s="53"/>
      <c r="J108" s="53"/>
      <c r="K108" s="53"/>
      <c r="L108" s="53"/>
      <c r="M108" s="53"/>
      <c r="N108" s="53"/>
      <c r="O108" s="53"/>
      <c r="P108" s="53"/>
      <c r="Q108" s="53"/>
      <c r="R108" s="53"/>
      <c r="S108" s="53"/>
      <c r="T108" s="53"/>
      <c r="U108" s="53"/>
      <c r="V108" s="53"/>
      <c r="W108" s="53"/>
      <c r="X108" s="53"/>
      <c r="Y108" s="53"/>
      <c r="Z108" s="53"/>
      <c r="AA108" s="53"/>
    </row>
    <row r="109" ht="15.75" customHeight="1">
      <c r="A109" s="54">
        <v>64.0</v>
      </c>
      <c r="B109" s="56">
        <v>0.0</v>
      </c>
      <c r="C109" s="56">
        <v>0.0</v>
      </c>
      <c r="D109" s="53"/>
      <c r="E109" s="53"/>
      <c r="F109" s="53"/>
      <c r="G109" s="53"/>
      <c r="H109" s="53"/>
      <c r="I109" s="53"/>
      <c r="J109" s="53"/>
      <c r="K109" s="53"/>
      <c r="L109" s="53"/>
      <c r="M109" s="53"/>
      <c r="N109" s="53"/>
      <c r="O109" s="53"/>
      <c r="P109" s="53"/>
      <c r="Q109" s="53"/>
      <c r="R109" s="53"/>
      <c r="S109" s="53"/>
      <c r="T109" s="53"/>
      <c r="U109" s="53"/>
      <c r="V109" s="53"/>
      <c r="W109" s="53"/>
      <c r="X109" s="53"/>
      <c r="Y109" s="53"/>
      <c r="Z109" s="53"/>
      <c r="AA109" s="53"/>
    </row>
    <row r="110" ht="15.75" customHeight="1">
      <c r="A110" s="54">
        <v>65.0</v>
      </c>
      <c r="B110" s="56" t="s">
        <v>147</v>
      </c>
      <c r="C110" s="56">
        <v>1111.0</v>
      </c>
      <c r="D110" s="53"/>
      <c r="E110" s="53"/>
      <c r="F110" s="53"/>
      <c r="G110" s="53"/>
      <c r="H110" s="53"/>
      <c r="I110" s="53"/>
      <c r="J110" s="53"/>
      <c r="K110" s="53"/>
      <c r="L110" s="53"/>
      <c r="M110" s="53"/>
      <c r="N110" s="53"/>
      <c r="O110" s="53"/>
      <c r="P110" s="53"/>
      <c r="Q110" s="53"/>
      <c r="R110" s="53"/>
      <c r="S110" s="53"/>
      <c r="T110" s="53"/>
      <c r="U110" s="53"/>
      <c r="V110" s="53"/>
      <c r="W110" s="53"/>
      <c r="X110" s="53"/>
      <c r="Y110" s="53"/>
      <c r="Z110" s="53"/>
      <c r="AA110" s="53"/>
    </row>
    <row r="111" ht="15.75" customHeight="1">
      <c r="A111" s="54">
        <v>66.0</v>
      </c>
      <c r="B111" s="56">
        <v>70.0</v>
      </c>
      <c r="C111" s="56">
        <v>1110000.0</v>
      </c>
      <c r="D111" s="53"/>
      <c r="E111" s="53"/>
      <c r="F111" s="53"/>
      <c r="G111" s="53"/>
      <c r="H111" s="53"/>
      <c r="I111" s="53"/>
      <c r="J111" s="53"/>
      <c r="K111" s="53"/>
      <c r="L111" s="53"/>
      <c r="M111" s="53"/>
      <c r="N111" s="53"/>
      <c r="O111" s="53"/>
      <c r="P111" s="53"/>
      <c r="Q111" s="53"/>
      <c r="R111" s="53"/>
      <c r="S111" s="53"/>
      <c r="T111" s="53"/>
      <c r="U111" s="53"/>
      <c r="V111" s="53"/>
      <c r="W111" s="53"/>
      <c r="X111" s="53"/>
      <c r="Y111" s="53"/>
      <c r="Z111" s="53"/>
      <c r="AA111" s="53"/>
    </row>
    <row r="112" ht="15.75" customHeight="1">
      <c r="A112" s="54">
        <v>67.0</v>
      </c>
      <c r="B112" s="56">
        <v>0.0</v>
      </c>
      <c r="C112" s="56">
        <v>0.0</v>
      </c>
      <c r="D112" s="53"/>
      <c r="E112" s="53"/>
      <c r="F112" s="53"/>
      <c r="G112" s="53"/>
      <c r="H112" s="53"/>
      <c r="I112" s="53"/>
      <c r="J112" s="53"/>
      <c r="K112" s="53"/>
      <c r="L112" s="53"/>
      <c r="M112" s="53"/>
      <c r="N112" s="53"/>
      <c r="O112" s="53"/>
      <c r="P112" s="53"/>
      <c r="Q112" s="53"/>
      <c r="R112" s="53"/>
      <c r="S112" s="53"/>
      <c r="T112" s="53"/>
      <c r="U112" s="53"/>
      <c r="V112" s="53"/>
      <c r="W112" s="53"/>
      <c r="X112" s="53"/>
      <c r="Y112" s="53"/>
      <c r="Z112" s="53"/>
      <c r="AA112" s="53"/>
    </row>
    <row r="113" ht="15.75" customHeight="1">
      <c r="A113" s="54">
        <v>68.0</v>
      </c>
      <c r="B113" s="56">
        <v>12.0</v>
      </c>
      <c r="C113" s="56">
        <v>10010.0</v>
      </c>
      <c r="D113" s="53"/>
      <c r="E113" s="53"/>
      <c r="F113" s="53"/>
      <c r="G113" s="53"/>
      <c r="H113" s="53"/>
      <c r="I113" s="53"/>
      <c r="J113" s="53"/>
      <c r="K113" s="53"/>
      <c r="L113" s="53"/>
      <c r="M113" s="53"/>
      <c r="N113" s="53"/>
      <c r="O113" s="53"/>
      <c r="P113" s="53"/>
      <c r="Q113" s="53"/>
      <c r="R113" s="53"/>
      <c r="S113" s="53"/>
      <c r="T113" s="53"/>
      <c r="U113" s="53"/>
      <c r="V113" s="53"/>
      <c r="W113" s="53"/>
      <c r="X113" s="53"/>
      <c r="Y113" s="53"/>
      <c r="Z113" s="53"/>
      <c r="AA113" s="53"/>
    </row>
    <row r="114" ht="15.75" customHeight="1">
      <c r="A114" s="54">
        <v>69.0</v>
      </c>
      <c r="B114" s="56">
        <v>15.0</v>
      </c>
      <c r="C114" s="56">
        <v>10101.0</v>
      </c>
      <c r="D114" s="53"/>
      <c r="E114" s="53"/>
      <c r="F114" s="53"/>
      <c r="G114" s="53"/>
      <c r="H114" s="53"/>
      <c r="I114" s="53"/>
      <c r="J114" s="53"/>
      <c r="K114" s="53"/>
      <c r="L114" s="53"/>
      <c r="M114" s="53"/>
      <c r="N114" s="53"/>
      <c r="O114" s="53"/>
      <c r="P114" s="53"/>
      <c r="Q114" s="53"/>
      <c r="R114" s="53"/>
      <c r="S114" s="53"/>
      <c r="T114" s="53"/>
      <c r="U114" s="53"/>
      <c r="V114" s="53"/>
      <c r="W114" s="53"/>
      <c r="X114" s="53"/>
      <c r="Y114" s="53"/>
      <c r="Z114" s="53"/>
      <c r="AA114" s="53"/>
    </row>
    <row r="115" ht="15.75" customHeight="1">
      <c r="A115" s="54" t="s">
        <v>149</v>
      </c>
      <c r="B115" s="56">
        <v>19.0</v>
      </c>
      <c r="C115" s="56">
        <v>11001.0</v>
      </c>
      <c r="D115" s="53"/>
      <c r="E115" s="53"/>
      <c r="F115" s="53"/>
      <c r="G115" s="53"/>
      <c r="H115" s="53"/>
      <c r="I115" s="53"/>
      <c r="J115" s="53"/>
      <c r="K115" s="53"/>
      <c r="L115" s="53"/>
      <c r="M115" s="53"/>
      <c r="N115" s="53"/>
      <c r="O115" s="53"/>
      <c r="P115" s="53"/>
      <c r="Q115" s="53"/>
      <c r="R115" s="53"/>
      <c r="S115" s="53"/>
      <c r="T115" s="53"/>
      <c r="U115" s="53"/>
      <c r="V115" s="53"/>
      <c r="W115" s="53"/>
      <c r="X115" s="53"/>
      <c r="Y115" s="53"/>
      <c r="Z115" s="53"/>
      <c r="AA115" s="53"/>
    </row>
    <row r="116" ht="15.75" customHeight="1">
      <c r="A116" s="54" t="s">
        <v>150</v>
      </c>
      <c r="B116" s="56" t="s">
        <v>69</v>
      </c>
      <c r="C116" s="56">
        <v>11011.0</v>
      </c>
      <c r="D116" s="53"/>
      <c r="E116" s="53"/>
      <c r="F116" s="53"/>
      <c r="G116" s="53"/>
      <c r="H116" s="53"/>
      <c r="I116" s="53"/>
      <c r="J116" s="53"/>
      <c r="K116" s="53"/>
      <c r="L116" s="53"/>
      <c r="M116" s="53"/>
      <c r="N116" s="53"/>
      <c r="O116" s="53"/>
      <c r="P116" s="53"/>
      <c r="Q116" s="53"/>
      <c r="R116" s="53"/>
      <c r="S116" s="53"/>
      <c r="T116" s="53"/>
      <c r="U116" s="53"/>
      <c r="V116" s="53"/>
      <c r="W116" s="53"/>
      <c r="X116" s="53"/>
      <c r="Y116" s="53"/>
      <c r="Z116" s="53"/>
      <c r="AA116" s="53"/>
    </row>
    <row r="117" ht="15.75" customHeight="1">
      <c r="A117" s="54" t="s">
        <v>124</v>
      </c>
      <c r="B117" s="56">
        <v>0.0</v>
      </c>
      <c r="C117" s="56">
        <v>0.0</v>
      </c>
      <c r="D117" s="53"/>
      <c r="E117" s="53"/>
      <c r="F117" s="53"/>
      <c r="G117" s="53"/>
      <c r="H117" s="53"/>
      <c r="I117" s="53"/>
      <c r="J117" s="53"/>
      <c r="K117" s="53"/>
      <c r="L117" s="53"/>
      <c r="M117" s="53"/>
      <c r="N117" s="53"/>
      <c r="O117" s="53"/>
      <c r="P117" s="53"/>
      <c r="Q117" s="53"/>
      <c r="R117" s="53"/>
      <c r="S117" s="53"/>
      <c r="T117" s="53"/>
      <c r="U117" s="53"/>
      <c r="V117" s="53"/>
      <c r="W117" s="53"/>
      <c r="X117" s="53"/>
      <c r="Y117" s="53"/>
      <c r="Z117" s="53"/>
      <c r="AA117" s="53"/>
    </row>
    <row r="118" ht="15.75" customHeight="1">
      <c r="A118" s="54" t="s">
        <v>123</v>
      </c>
      <c r="B118" s="56">
        <v>4.0</v>
      </c>
      <c r="C118" s="56">
        <v>100.0</v>
      </c>
      <c r="D118" s="53"/>
      <c r="E118" s="53"/>
      <c r="F118" s="53"/>
      <c r="G118" s="53"/>
      <c r="H118" s="53"/>
      <c r="I118" s="53"/>
      <c r="J118" s="53"/>
      <c r="K118" s="53"/>
      <c r="L118" s="53"/>
      <c r="M118" s="53"/>
      <c r="N118" s="53"/>
      <c r="O118" s="53"/>
      <c r="P118" s="53"/>
      <c r="Q118" s="53"/>
      <c r="R118" s="53"/>
      <c r="S118" s="53"/>
      <c r="T118" s="53"/>
      <c r="U118" s="53"/>
      <c r="V118" s="53"/>
      <c r="W118" s="53"/>
      <c r="X118" s="53"/>
      <c r="Y118" s="53"/>
      <c r="Z118" s="53"/>
      <c r="AA118" s="53"/>
    </row>
    <row r="119" ht="15.75" customHeight="1">
      <c r="A119" s="54" t="s">
        <v>125</v>
      </c>
      <c r="B119" s="56" t="s">
        <v>151</v>
      </c>
      <c r="C119" s="56">
        <v>1100.0</v>
      </c>
      <c r="D119" s="53"/>
      <c r="E119" s="53"/>
      <c r="F119" s="53"/>
      <c r="G119" s="53"/>
      <c r="H119" s="53"/>
      <c r="I119" s="53"/>
      <c r="J119" s="53"/>
      <c r="K119" s="53"/>
      <c r="L119" s="53"/>
      <c r="M119" s="53"/>
      <c r="N119" s="53"/>
      <c r="O119" s="53"/>
      <c r="P119" s="53"/>
      <c r="Q119" s="53"/>
      <c r="R119" s="53"/>
      <c r="S119" s="53"/>
      <c r="T119" s="53"/>
      <c r="U119" s="53"/>
      <c r="V119" s="53"/>
      <c r="W119" s="53"/>
      <c r="X119" s="53"/>
      <c r="Y119" s="53"/>
      <c r="Z119" s="53"/>
      <c r="AA119" s="53"/>
    </row>
    <row r="120" ht="15.75" customHeight="1">
      <c r="A120" s="54" t="s">
        <v>152</v>
      </c>
      <c r="B120" s="54">
        <v>30.0</v>
      </c>
      <c r="C120" s="56">
        <v>110000.0</v>
      </c>
      <c r="D120" s="53"/>
      <c r="E120" s="53"/>
      <c r="F120" s="53"/>
      <c r="G120" s="53"/>
      <c r="H120" s="53"/>
      <c r="I120" s="53"/>
      <c r="J120" s="53"/>
      <c r="K120" s="53"/>
      <c r="L120" s="53"/>
      <c r="M120" s="53"/>
      <c r="N120" s="53"/>
      <c r="O120" s="53"/>
      <c r="P120" s="53"/>
      <c r="Q120" s="53"/>
      <c r="R120" s="53"/>
      <c r="S120" s="53"/>
      <c r="T120" s="53"/>
      <c r="U120" s="53"/>
      <c r="V120" s="53"/>
      <c r="W120" s="53"/>
      <c r="X120" s="53"/>
      <c r="Y120" s="53"/>
      <c r="Z120" s="53"/>
      <c r="AA120" s="53"/>
    </row>
    <row r="121" ht="15.75" customHeight="1">
      <c r="A121" s="54">
        <v>70.0</v>
      </c>
      <c r="B121" s="54">
        <v>18.0</v>
      </c>
      <c r="C121" s="56">
        <v>11000.0</v>
      </c>
      <c r="D121" s="53"/>
      <c r="E121" s="53"/>
      <c r="F121" s="53"/>
      <c r="G121" s="53"/>
      <c r="H121" s="53"/>
      <c r="I121" s="53"/>
      <c r="J121" s="53"/>
      <c r="K121" s="53"/>
      <c r="L121" s="53"/>
      <c r="M121" s="53"/>
      <c r="N121" s="53"/>
      <c r="O121" s="53"/>
      <c r="P121" s="53"/>
      <c r="Q121" s="53"/>
      <c r="R121" s="53"/>
      <c r="S121" s="53"/>
      <c r="T121" s="53"/>
      <c r="U121" s="53"/>
      <c r="V121" s="53"/>
      <c r="W121" s="53"/>
      <c r="X121" s="53"/>
      <c r="Y121" s="53"/>
      <c r="Z121" s="53"/>
      <c r="AA121" s="53"/>
    </row>
    <row r="122" ht="15.75" customHeight="1">
      <c r="A122" s="54">
        <v>71.0</v>
      </c>
      <c r="B122" s="54">
        <v>0.0</v>
      </c>
      <c r="C122" s="56">
        <v>0.0</v>
      </c>
      <c r="D122" s="53"/>
      <c r="E122" s="53"/>
      <c r="F122" s="53"/>
      <c r="G122" s="53"/>
      <c r="H122" s="53"/>
      <c r="I122" s="53"/>
      <c r="J122" s="53"/>
      <c r="K122" s="53"/>
      <c r="L122" s="53"/>
      <c r="M122" s="53"/>
      <c r="N122" s="53"/>
      <c r="O122" s="53"/>
      <c r="P122" s="53"/>
      <c r="Q122" s="53"/>
      <c r="R122" s="53"/>
      <c r="S122" s="53"/>
      <c r="T122" s="53"/>
      <c r="U122" s="53"/>
      <c r="V122" s="53"/>
      <c r="W122" s="53"/>
      <c r="X122" s="53"/>
      <c r="Y122" s="53"/>
      <c r="Z122" s="53"/>
      <c r="AA122" s="53"/>
    </row>
    <row r="123" ht="15.75" customHeight="1">
      <c r="A123" s="54"/>
      <c r="B123" s="54"/>
      <c r="C123" s="56"/>
      <c r="D123" s="53"/>
      <c r="E123" s="53"/>
      <c r="F123" s="53"/>
      <c r="G123" s="53"/>
      <c r="H123" s="53"/>
      <c r="I123" s="53"/>
      <c r="J123" s="53"/>
      <c r="K123" s="53"/>
      <c r="L123" s="53"/>
      <c r="M123" s="53"/>
      <c r="N123" s="53"/>
      <c r="O123" s="53"/>
      <c r="P123" s="53"/>
      <c r="Q123" s="53"/>
      <c r="R123" s="53"/>
      <c r="S123" s="53"/>
      <c r="T123" s="53"/>
      <c r="U123" s="53"/>
      <c r="V123" s="53"/>
      <c r="W123" s="53"/>
      <c r="X123" s="53"/>
      <c r="Y123" s="53"/>
      <c r="Z123" s="53"/>
      <c r="AA123" s="53"/>
    </row>
    <row r="124" ht="15.75" customHeight="1">
      <c r="A124" s="54"/>
      <c r="B124" s="54"/>
      <c r="C124" s="56"/>
      <c r="D124" s="53"/>
      <c r="E124" s="53"/>
      <c r="F124" s="53"/>
      <c r="G124" s="53"/>
      <c r="H124" s="53"/>
      <c r="I124" s="53"/>
      <c r="J124" s="53"/>
      <c r="K124" s="53"/>
      <c r="L124" s="53"/>
      <c r="M124" s="53"/>
      <c r="N124" s="53"/>
      <c r="O124" s="53"/>
      <c r="P124" s="53"/>
      <c r="Q124" s="53"/>
      <c r="R124" s="53"/>
      <c r="S124" s="53"/>
      <c r="T124" s="53"/>
      <c r="U124" s="53"/>
      <c r="V124" s="53"/>
      <c r="W124" s="53"/>
      <c r="X124" s="53"/>
      <c r="Y124" s="53"/>
      <c r="Z124" s="53"/>
      <c r="AA124" s="53"/>
    </row>
    <row r="125" ht="15.75" customHeight="1">
      <c r="A125" s="54"/>
      <c r="B125" s="54"/>
      <c r="C125" s="56"/>
      <c r="D125" s="53"/>
      <c r="E125" s="53"/>
      <c r="F125" s="53"/>
      <c r="G125" s="53"/>
      <c r="H125" s="53"/>
      <c r="I125" s="53"/>
      <c r="J125" s="53"/>
      <c r="K125" s="53"/>
      <c r="L125" s="53"/>
      <c r="M125" s="53"/>
      <c r="N125" s="53"/>
      <c r="O125" s="53"/>
      <c r="P125" s="53"/>
      <c r="Q125" s="53"/>
      <c r="R125" s="53"/>
      <c r="S125" s="53"/>
      <c r="T125" s="53"/>
      <c r="U125" s="53"/>
      <c r="V125" s="53"/>
      <c r="W125" s="53"/>
      <c r="X125" s="53"/>
      <c r="Y125" s="53"/>
      <c r="Z125" s="53"/>
      <c r="AA125" s="53"/>
    </row>
    <row r="126" ht="15.75" customHeight="1">
      <c r="A126" s="54"/>
      <c r="B126" s="54"/>
      <c r="C126" s="56"/>
      <c r="D126" s="53"/>
      <c r="E126" s="53"/>
      <c r="F126" s="53"/>
      <c r="G126" s="53"/>
      <c r="H126" s="53"/>
      <c r="I126" s="53"/>
      <c r="J126" s="53"/>
      <c r="K126" s="53"/>
      <c r="L126" s="53"/>
      <c r="M126" s="53"/>
      <c r="N126" s="53"/>
      <c r="O126" s="53"/>
      <c r="P126" s="53"/>
      <c r="Q126" s="53"/>
      <c r="R126" s="53"/>
      <c r="S126" s="53"/>
      <c r="T126" s="53"/>
      <c r="U126" s="53"/>
      <c r="V126" s="53"/>
      <c r="W126" s="53"/>
      <c r="X126" s="53"/>
      <c r="Y126" s="53"/>
      <c r="Z126" s="53"/>
      <c r="AA126" s="53"/>
    </row>
    <row r="127" ht="15.75" customHeight="1">
      <c r="A127" s="54"/>
      <c r="B127" s="54"/>
      <c r="C127" s="56"/>
      <c r="D127" s="53"/>
      <c r="E127" s="53"/>
      <c r="F127" s="53"/>
      <c r="G127" s="53"/>
      <c r="H127" s="53"/>
      <c r="I127" s="53"/>
      <c r="J127" s="53"/>
      <c r="K127" s="53"/>
      <c r="L127" s="53"/>
      <c r="M127" s="53"/>
      <c r="N127" s="53"/>
      <c r="O127" s="53"/>
      <c r="P127" s="53"/>
      <c r="Q127" s="53"/>
      <c r="R127" s="53"/>
      <c r="S127" s="53"/>
      <c r="T127" s="53"/>
      <c r="U127" s="53"/>
      <c r="V127" s="53"/>
      <c r="W127" s="53"/>
      <c r="X127" s="53"/>
      <c r="Y127" s="53"/>
      <c r="Z127" s="53"/>
      <c r="AA127" s="53"/>
    </row>
    <row r="128" ht="15.75" customHeight="1">
      <c r="A128" s="54"/>
      <c r="B128" s="54"/>
      <c r="C128" s="56"/>
      <c r="D128" s="53"/>
      <c r="E128" s="53"/>
      <c r="F128" s="53"/>
      <c r="G128" s="53"/>
      <c r="H128" s="53"/>
      <c r="I128" s="53"/>
      <c r="J128" s="53"/>
      <c r="K128" s="53"/>
      <c r="L128" s="53"/>
      <c r="M128" s="53"/>
      <c r="N128" s="53"/>
      <c r="O128" s="53"/>
      <c r="P128" s="53"/>
      <c r="Q128" s="53"/>
      <c r="R128" s="53"/>
      <c r="S128" s="53"/>
      <c r="T128" s="53"/>
      <c r="U128" s="53"/>
      <c r="V128" s="53"/>
      <c r="W128" s="53"/>
      <c r="X128" s="53"/>
      <c r="Y128" s="53"/>
      <c r="Z128" s="53"/>
      <c r="AA128" s="53"/>
    </row>
    <row r="129" ht="15.75" customHeight="1">
      <c r="A129" s="54"/>
      <c r="B129" s="54"/>
      <c r="C129" s="56"/>
      <c r="D129" s="53"/>
      <c r="E129" s="53"/>
      <c r="F129" s="53"/>
      <c r="G129" s="53"/>
      <c r="H129" s="53"/>
      <c r="I129" s="53"/>
      <c r="J129" s="53"/>
      <c r="K129" s="53"/>
      <c r="L129" s="53"/>
      <c r="M129" s="53"/>
      <c r="N129" s="53"/>
      <c r="O129" s="53"/>
      <c r="P129" s="53"/>
      <c r="Q129" s="53"/>
      <c r="R129" s="53"/>
      <c r="S129" s="53"/>
      <c r="T129" s="53"/>
      <c r="U129" s="53"/>
      <c r="V129" s="53"/>
      <c r="W129" s="53"/>
      <c r="X129" s="53"/>
      <c r="Y129" s="53"/>
      <c r="Z129" s="53"/>
      <c r="AA129" s="53"/>
    </row>
    <row r="130" ht="15.75" customHeight="1">
      <c r="A130" s="54"/>
      <c r="B130" s="54"/>
      <c r="C130" s="56"/>
      <c r="D130" s="53"/>
      <c r="E130" s="53"/>
      <c r="F130" s="53"/>
      <c r="G130" s="53"/>
      <c r="H130" s="53"/>
      <c r="I130" s="53"/>
      <c r="J130" s="53"/>
      <c r="K130" s="53"/>
      <c r="L130" s="53"/>
      <c r="M130" s="53"/>
      <c r="N130" s="53"/>
      <c r="O130" s="53"/>
      <c r="P130" s="53"/>
      <c r="Q130" s="53"/>
      <c r="R130" s="53"/>
      <c r="S130" s="53"/>
      <c r="T130" s="53"/>
      <c r="U130" s="53"/>
      <c r="V130" s="53"/>
      <c r="W130" s="53"/>
      <c r="X130" s="53"/>
      <c r="Y130" s="53"/>
      <c r="Z130" s="53"/>
      <c r="AA130" s="53"/>
    </row>
    <row r="131" ht="15.75" customHeight="1">
      <c r="A131" s="54"/>
      <c r="B131" s="54"/>
      <c r="C131" s="56"/>
      <c r="D131" s="53"/>
      <c r="E131" s="53"/>
      <c r="F131" s="53"/>
      <c r="G131" s="53"/>
      <c r="H131" s="53"/>
      <c r="I131" s="53"/>
      <c r="J131" s="53"/>
      <c r="K131" s="53"/>
      <c r="L131" s="53"/>
      <c r="M131" s="53"/>
      <c r="N131" s="53"/>
      <c r="O131" s="53"/>
      <c r="P131" s="53"/>
      <c r="Q131" s="53"/>
      <c r="R131" s="53"/>
      <c r="S131" s="53"/>
      <c r="T131" s="53"/>
      <c r="U131" s="53"/>
      <c r="V131" s="53"/>
      <c r="W131" s="53"/>
      <c r="X131" s="53"/>
      <c r="Y131" s="53"/>
      <c r="Z131" s="53"/>
      <c r="AA131" s="53"/>
    </row>
    <row r="132" ht="15.75" customHeight="1">
      <c r="A132" s="54"/>
      <c r="B132" s="54"/>
      <c r="C132" s="56"/>
      <c r="D132" s="53"/>
      <c r="E132" s="53"/>
      <c r="F132" s="53"/>
      <c r="G132" s="53"/>
      <c r="H132" s="53"/>
      <c r="I132" s="53"/>
      <c r="J132" s="53"/>
      <c r="K132" s="53"/>
      <c r="L132" s="53"/>
      <c r="M132" s="53"/>
      <c r="N132" s="53"/>
      <c r="O132" s="53"/>
      <c r="P132" s="53"/>
      <c r="Q132" s="53"/>
      <c r="R132" s="53"/>
      <c r="S132" s="53"/>
      <c r="T132" s="53"/>
      <c r="U132" s="53"/>
      <c r="V132" s="53"/>
      <c r="W132" s="53"/>
      <c r="X132" s="53"/>
      <c r="Y132" s="53"/>
      <c r="Z132" s="53"/>
      <c r="AA132" s="53"/>
    </row>
    <row r="133" ht="15.75" customHeight="1">
      <c r="A133" s="54"/>
      <c r="B133" s="54"/>
      <c r="C133" s="56"/>
      <c r="D133" s="53"/>
      <c r="E133" s="53"/>
      <c r="F133" s="53"/>
      <c r="G133" s="53"/>
      <c r="H133" s="53"/>
      <c r="I133" s="53"/>
      <c r="J133" s="53"/>
      <c r="K133" s="53"/>
      <c r="L133" s="53"/>
      <c r="M133" s="53"/>
      <c r="N133" s="53"/>
      <c r="O133" s="53"/>
      <c r="P133" s="53"/>
      <c r="Q133" s="53"/>
      <c r="R133" s="53"/>
      <c r="S133" s="53"/>
      <c r="T133" s="53"/>
      <c r="U133" s="53"/>
      <c r="V133" s="53"/>
      <c r="W133" s="53"/>
      <c r="X133" s="53"/>
      <c r="Y133" s="53"/>
      <c r="Z133" s="53"/>
      <c r="AA133" s="53"/>
    </row>
    <row r="134" ht="15.75" customHeight="1">
      <c r="A134" s="54"/>
      <c r="B134" s="54"/>
      <c r="C134" s="56"/>
      <c r="D134" s="53"/>
      <c r="E134" s="53"/>
      <c r="F134" s="53"/>
      <c r="G134" s="53"/>
      <c r="H134" s="53"/>
      <c r="I134" s="53"/>
      <c r="J134" s="53"/>
      <c r="K134" s="53"/>
      <c r="L134" s="53"/>
      <c r="M134" s="53"/>
      <c r="N134" s="53"/>
      <c r="O134" s="53"/>
      <c r="P134" s="53"/>
      <c r="Q134" s="53"/>
      <c r="R134" s="53"/>
      <c r="S134" s="53"/>
      <c r="T134" s="53"/>
      <c r="U134" s="53"/>
      <c r="V134" s="53"/>
      <c r="W134" s="53"/>
      <c r="X134" s="53"/>
      <c r="Y134" s="53"/>
      <c r="Z134" s="53"/>
      <c r="AA134" s="53"/>
    </row>
    <row r="135" ht="15.75" customHeight="1">
      <c r="A135" s="54"/>
      <c r="B135" s="54"/>
      <c r="C135" s="56"/>
      <c r="D135" s="53"/>
      <c r="E135" s="53"/>
      <c r="F135" s="53"/>
      <c r="G135" s="53"/>
      <c r="H135" s="53"/>
      <c r="I135" s="53"/>
      <c r="J135" s="53"/>
      <c r="K135" s="53"/>
      <c r="L135" s="53"/>
      <c r="M135" s="53"/>
      <c r="N135" s="53"/>
      <c r="O135" s="53"/>
      <c r="P135" s="53"/>
      <c r="Q135" s="53"/>
      <c r="R135" s="53"/>
      <c r="S135" s="53"/>
      <c r="T135" s="53"/>
      <c r="U135" s="53"/>
      <c r="V135" s="53"/>
      <c r="W135" s="53"/>
      <c r="X135" s="53"/>
      <c r="Y135" s="53"/>
      <c r="Z135" s="53"/>
      <c r="AA135" s="53"/>
    </row>
    <row r="136" ht="15.75" customHeight="1">
      <c r="A136" s="54"/>
      <c r="B136" s="54"/>
      <c r="C136" s="56"/>
      <c r="D136" s="53"/>
      <c r="E136" s="53"/>
      <c r="F136" s="53"/>
      <c r="G136" s="53"/>
      <c r="H136" s="53"/>
      <c r="I136" s="53"/>
      <c r="J136" s="53"/>
      <c r="K136" s="53"/>
      <c r="L136" s="53"/>
      <c r="M136" s="53"/>
      <c r="N136" s="53"/>
      <c r="O136" s="53"/>
      <c r="P136" s="53"/>
      <c r="Q136" s="53"/>
      <c r="R136" s="53"/>
      <c r="S136" s="53"/>
      <c r="T136" s="53"/>
      <c r="U136" s="53"/>
      <c r="V136" s="53"/>
      <c r="W136" s="53"/>
      <c r="X136" s="53"/>
      <c r="Y136" s="53"/>
      <c r="Z136" s="53"/>
      <c r="AA136" s="53"/>
    </row>
    <row r="137" ht="15.75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</row>
    <row r="138" ht="15.75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</row>
    <row r="139" ht="15.75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</row>
    <row r="140" ht="15.75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</row>
    <row r="141" ht="15.75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</row>
    <row r="142" ht="15.75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</row>
    <row r="143" ht="15.75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</row>
    <row r="144" ht="15.75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</row>
    <row r="145" ht="15.75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</row>
    <row r="146" ht="15.75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</row>
    <row r="147" ht="15.75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</row>
    <row r="148" ht="15.75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</row>
    <row r="149" ht="15.75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</row>
    <row r="150" ht="15.75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</row>
    <row r="151" ht="15.75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</row>
    <row r="152" ht="15.75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</row>
    <row r="153" ht="15.75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</row>
    <row r="154" ht="15.75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</row>
    <row r="155" ht="15.75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</row>
    <row r="156" ht="15.75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</row>
    <row r="157" ht="15.75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</row>
    <row r="158" ht="15.75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</row>
    <row r="159" ht="15.75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</row>
    <row r="160" ht="15.75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</row>
    <row r="161" ht="15.75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</row>
    <row r="162" ht="15.75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</row>
    <row r="163" ht="15.75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</row>
    <row r="164" ht="15.75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</row>
    <row r="165" ht="15.75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</row>
    <row r="166" ht="15.75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</row>
    <row r="167" ht="15.75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</row>
    <row r="168" ht="15.75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</row>
    <row r="169" ht="15.75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</row>
    <row r="170" ht="15.75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</row>
    <row r="171" ht="15.75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</row>
    <row r="172" ht="15.75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</row>
    <row r="173" ht="15.75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</row>
    <row r="174" ht="15.75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</row>
    <row r="175" ht="15.75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</row>
    <row r="176" ht="15.75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</row>
    <row r="177" ht="15.75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</row>
    <row r="178" ht="15.75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</row>
    <row r="179" ht="15.75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</row>
    <row r="180" ht="15.75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</row>
    <row r="181" ht="15.75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</row>
    <row r="182" ht="15.75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</row>
    <row r="183" ht="15.75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</row>
    <row r="184" ht="15.75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</row>
    <row r="185" ht="15.75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</row>
    <row r="186" ht="15.75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</row>
    <row r="187" ht="15.75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</row>
    <row r="188" ht="15.75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</row>
    <row r="189" ht="15.75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</row>
    <row r="190" ht="15.75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</row>
    <row r="191" ht="15.75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</row>
    <row r="192" ht="15.75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</row>
    <row r="193" ht="15.75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</row>
    <row r="194" ht="15.75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</row>
    <row r="195" ht="15.75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</row>
    <row r="196" ht="15.75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</row>
    <row r="197" ht="15.75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</row>
    <row r="198" ht="15.75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</row>
    <row r="199" ht="15.75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</row>
    <row r="200" ht="15.75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</row>
    <row r="201" ht="15.75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</row>
    <row r="202" ht="15.75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</row>
    <row r="203" ht="15.75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</row>
    <row r="204" ht="15.75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</row>
    <row r="205" ht="15.75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</row>
    <row r="206" ht="15.75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</row>
    <row r="207" ht="15.75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</row>
    <row r="208" ht="15.75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</row>
    <row r="209" ht="15.75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</row>
    <row r="210" ht="15.75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</row>
    <row r="211" ht="15.75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</row>
    <row r="212" ht="15.75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</row>
    <row r="213" ht="15.75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</row>
    <row r="214" ht="15.75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</row>
    <row r="215" ht="15.75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</row>
    <row r="216" ht="15.75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</row>
    <row r="217" ht="15.75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</row>
    <row r="218" ht="15.75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</row>
    <row r="219" ht="15.75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</row>
    <row r="220" ht="15.75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</row>
    <row r="221" ht="15.75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</row>
    <row r="222" ht="15.75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</row>
    <row r="223" ht="15.75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</row>
    <row r="224" ht="15.75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</row>
    <row r="225" ht="15.75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</row>
    <row r="226" ht="15.75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</row>
    <row r="227" ht="15.75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</row>
    <row r="228" ht="15.75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</row>
    <row r="229" ht="15.75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</row>
    <row r="230" ht="15.75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</row>
    <row r="231" ht="15.75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</row>
    <row r="232" ht="15.75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</row>
    <row r="233" ht="15.75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</row>
    <row r="234" ht="15.75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</row>
    <row r="235" ht="15.75" customHeigh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</row>
    <row r="236" ht="15.75" customHeight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</row>
    <row r="237" ht="15.75" customHeigh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</row>
    <row r="238" ht="15.75" customHeight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</row>
    <row r="239" ht="15.75" customHeigh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</row>
    <row r="240" ht="15.75" customHeight="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</row>
    <row r="241" ht="15.75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</row>
    <row r="242" ht="15.75" customHeigh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</row>
    <row r="243" ht="15.75" customHeight="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</row>
    <row r="244" ht="15.75" customHeight="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</row>
    <row r="245" ht="15.75" customHeight="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</row>
    <row r="246" ht="15.75" customHeigh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</row>
    <row r="247" ht="15.75" customHeight="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</row>
    <row r="248" ht="15.75" customHeight="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</row>
    <row r="249" ht="15.75" customHeight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</row>
    <row r="250" ht="15.75" customHeight="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</row>
    <row r="251" ht="15.75" customHeight="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</row>
    <row r="252" ht="15.75" customHeight="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</row>
    <row r="253" ht="15.75" customHeight="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</row>
    <row r="254" ht="15.75" customHeight="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</row>
    <row r="255" ht="15.75" customHeight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</row>
    <row r="256" ht="15.75" customHeight="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</row>
    <row r="257" ht="15.75" customHeigh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</row>
    <row r="258" ht="15.75" customHeight="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</row>
    <row r="259" ht="15.75" customHeight="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</row>
    <row r="260" ht="15.75" customHeight="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</row>
    <row r="261" ht="15.75" customHeight="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</row>
    <row r="262" ht="15.75" customHeight="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</row>
    <row r="263" ht="15.75" customHeight="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</row>
    <row r="264" ht="15.75" customHeight="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</row>
    <row r="265" ht="15.75" customHeight="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</row>
    <row r="266" ht="15.75" customHeight="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</row>
    <row r="267" ht="15.75" customHeight="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</row>
    <row r="268" ht="15.75" customHeight="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</row>
    <row r="269" ht="15.75" customHeight="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</row>
    <row r="270" ht="15.75" customHeight="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</row>
    <row r="271" ht="15.75" customHeight="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</row>
    <row r="272" ht="15.75" customHeight="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</row>
    <row r="273" ht="15.75" customHeight="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</row>
    <row r="274" ht="15.75" customHeight="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</row>
    <row r="275" ht="15.75" customHeight="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</row>
    <row r="276" ht="15.75" customHeight="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</row>
    <row r="277" ht="15.75" customHeight="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</row>
    <row r="278" ht="15.75" customHeight="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</row>
    <row r="279" ht="15.75" customHeight="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</row>
    <row r="280" ht="15.75" customHeight="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</row>
    <row r="281" ht="15.75" customHeight="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</row>
    <row r="282" ht="15.75" customHeight="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</row>
    <row r="283" ht="15.75" customHeight="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</row>
    <row r="284" ht="15.75" customHeight="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</row>
    <row r="285" ht="15.75" customHeight="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</row>
    <row r="286" ht="15.75" customHeight="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</row>
    <row r="287" ht="15.75" customHeight="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</row>
    <row r="288" ht="15.75" customHeight="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</row>
    <row r="289" ht="15.75" customHeight="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</row>
    <row r="290" ht="15.75" customHeight="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</row>
    <row r="291" ht="15.75" customHeight="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</row>
    <row r="292" ht="15.75" customHeight="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</row>
    <row r="293" ht="15.75" customHeight="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</row>
    <row r="294" ht="15.75" customHeight="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</row>
    <row r="295" ht="15.75" customHeight="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</row>
    <row r="296" ht="15.75" customHeight="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</row>
    <row r="297" ht="15.75" customHeight="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</row>
    <row r="298" ht="15.75" customHeight="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</row>
    <row r="299" ht="15.75" customHeight="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</row>
    <row r="300" ht="15.75" customHeight="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</row>
    <row r="301" ht="15.75" customHeight="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</row>
    <row r="302" ht="15.75" customHeight="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</row>
    <row r="303" ht="15.75" customHeight="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</row>
    <row r="304" ht="15.75" customHeight="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</row>
    <row r="305" ht="15.75" customHeight="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</row>
    <row r="306" ht="15.75" customHeight="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</row>
    <row r="307" ht="15.75" customHeight="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</row>
    <row r="308" ht="15.75" customHeight="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</row>
    <row r="309" ht="15.75" customHeight="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</row>
    <row r="310" ht="15.75" customHeight="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</row>
    <row r="311" ht="15.75" customHeight="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</row>
    <row r="312" ht="15.75" customHeight="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</row>
    <row r="313" ht="15.75" customHeight="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</row>
    <row r="314" ht="15.75" customHeight="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</row>
    <row r="315" ht="15.75" customHeight="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</row>
    <row r="316" ht="15.75" customHeight="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</row>
    <row r="317" ht="15.75" customHeight="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</row>
    <row r="318" ht="15.75" customHeight="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</row>
    <row r="319" ht="15.75" customHeight="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</row>
    <row r="320" ht="15.75" customHeight="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</row>
    <row r="321" ht="15.75" customHeight="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</row>
    <row r="322" ht="15.75" customHeight="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</row>
    <row r="323" ht="15.75" customHeight="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</row>
    <row r="324" ht="15.75" customHeight="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</row>
    <row r="325" ht="15.75" customHeight="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</row>
    <row r="326" ht="15.75" customHeight="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</row>
    <row r="327" ht="15.75" customHeight="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</row>
    <row r="328" ht="15.75" customHeight="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</row>
    <row r="329" ht="15.75" customHeight="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</row>
    <row r="330" ht="15.75" customHeight="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</row>
    <row r="331" ht="15.75" customHeight="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</row>
    <row r="332" ht="15.75" customHeight="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</row>
    <row r="333" ht="15.75" customHeight="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</row>
    <row r="334" ht="15.75" customHeight="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</row>
    <row r="335" ht="15.75" customHeight="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</row>
    <row r="336" ht="15.75" customHeight="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</row>
    <row r="337" ht="15.75" customHeight="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</row>
    <row r="338" ht="15.75" customHeight="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</row>
    <row r="339" ht="15.75" customHeight="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</row>
    <row r="340" ht="15.75" customHeight="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</row>
    <row r="341" ht="15.75" customHeight="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</row>
    <row r="342" ht="15.75" customHeight="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</row>
    <row r="343" ht="15.75" customHeight="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</row>
    <row r="344" ht="15.75" customHeight="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</row>
    <row r="345" ht="15.75" customHeight="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</row>
    <row r="346" ht="15.75" customHeight="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</row>
    <row r="347" ht="15.75" customHeight="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</row>
    <row r="348" ht="15.75" customHeight="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</row>
    <row r="349" ht="15.75" customHeight="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</row>
    <row r="350" ht="15.75" customHeight="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</row>
    <row r="351" ht="15.75" customHeight="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</row>
    <row r="352" ht="15.75" customHeight="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</row>
    <row r="353" ht="15.75" customHeight="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</row>
    <row r="354" ht="15.75" customHeight="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</row>
    <row r="355" ht="15.75" customHeight="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</row>
    <row r="356" ht="15.75" customHeight="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</row>
    <row r="357" ht="15.75" customHeight="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</row>
    <row r="358" ht="15.75" customHeight="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</row>
    <row r="359" ht="15.75" customHeight="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</row>
    <row r="360" ht="15.75" customHeight="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</row>
    <row r="361" ht="15.75" customHeight="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</row>
    <row r="362" ht="15.75" customHeight="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</row>
    <row r="363" ht="15.75" customHeight="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</row>
    <row r="364" ht="15.75" customHeight="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</row>
    <row r="365" ht="15.75" customHeight="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</row>
    <row r="366" ht="15.75" customHeight="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</row>
    <row r="367" ht="15.75" customHeight="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</row>
    <row r="368" ht="15.75" customHeight="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</row>
    <row r="369" ht="15.75" customHeight="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</row>
    <row r="370" ht="15.75" customHeight="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</row>
    <row r="371" ht="15.75" customHeight="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</row>
    <row r="372" ht="15.75" customHeight="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</row>
    <row r="373" ht="15.75" customHeight="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</row>
    <row r="374" ht="15.75" customHeight="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</row>
    <row r="375" ht="15.75" customHeight="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</row>
    <row r="376" ht="15.75" customHeight="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</row>
    <row r="377" ht="15.75" customHeight="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</row>
    <row r="378" ht="15.75" customHeight="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</row>
    <row r="379" ht="15.75" customHeight="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</row>
    <row r="380" ht="15.75" customHeight="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</row>
    <row r="381" ht="15.75" customHeight="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</row>
    <row r="382" ht="15.75" customHeight="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</row>
    <row r="383" ht="15.75" customHeight="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</row>
    <row r="384" ht="15.75" customHeight="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</row>
    <row r="385" ht="15.75" customHeight="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</row>
    <row r="386" ht="15.75" customHeight="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</row>
    <row r="387" ht="15.75" customHeight="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</row>
    <row r="388" ht="15.75" customHeight="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</row>
    <row r="389" ht="15.75" customHeight="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</row>
    <row r="390" ht="15.75" customHeight="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</row>
    <row r="391" ht="15.75" customHeight="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</row>
    <row r="392" ht="15.75" customHeight="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</row>
    <row r="393" ht="15.75" customHeight="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</row>
    <row r="394" ht="15.75" customHeight="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</row>
    <row r="395" ht="15.75" customHeight="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</row>
    <row r="396" ht="15.75" customHeight="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</row>
    <row r="397" ht="15.75" customHeight="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</row>
    <row r="398" ht="15.75" customHeight="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</row>
    <row r="399" ht="15.75" customHeight="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</row>
    <row r="400" ht="15.75" customHeight="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</row>
    <row r="401" ht="15.75" customHeight="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</row>
    <row r="402" ht="15.75" customHeight="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</row>
    <row r="403" ht="15.75" customHeight="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</row>
    <row r="404" ht="15.75" customHeight="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</row>
    <row r="405" ht="15.75" customHeight="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</row>
    <row r="406" ht="15.75" customHeight="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</row>
    <row r="407" ht="15.75" customHeight="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</row>
    <row r="408" ht="15.75" customHeight="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</row>
    <row r="409" ht="15.75" customHeight="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</row>
    <row r="410" ht="15.75" customHeight="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</row>
    <row r="411" ht="15.75" customHeight="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</row>
    <row r="412" ht="15.75" customHeight="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</row>
    <row r="413" ht="15.75" customHeight="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</row>
    <row r="414" ht="15.75" customHeight="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</row>
    <row r="415" ht="15.75" customHeight="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</row>
    <row r="416" ht="15.75" customHeight="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</row>
    <row r="417" ht="15.75" customHeight="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</row>
    <row r="418" ht="15.75" customHeight="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</row>
    <row r="419" ht="15.75" customHeight="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</row>
    <row r="420" ht="15.75" customHeight="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</row>
    <row r="421" ht="15.75" customHeight="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</row>
    <row r="422" ht="15.75" customHeight="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</row>
    <row r="423" ht="15.75" customHeight="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</row>
    <row r="424" ht="15.75" customHeight="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</row>
    <row r="425" ht="15.75" customHeight="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</row>
    <row r="426" ht="15.75" customHeight="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</row>
    <row r="427" ht="15.75" customHeight="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</row>
    <row r="428" ht="15.75" customHeight="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</row>
    <row r="429" ht="15.75" customHeight="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</row>
    <row r="430" ht="15.75" customHeight="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</row>
    <row r="431" ht="15.75" customHeight="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</row>
    <row r="432" ht="15.75" customHeight="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</row>
    <row r="433" ht="15.75" customHeight="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</row>
    <row r="434" ht="15.75" customHeight="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</row>
    <row r="435" ht="15.75" customHeight="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</row>
    <row r="436" ht="15.75" customHeight="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</row>
    <row r="437" ht="15.75" customHeight="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</row>
    <row r="438" ht="15.75" customHeight="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</row>
    <row r="439" ht="15.75" customHeight="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</row>
    <row r="440" ht="15.75" customHeight="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</row>
    <row r="441" ht="15.75" customHeight="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</row>
    <row r="442" ht="15.75" customHeight="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</row>
    <row r="443" ht="15.75" customHeight="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</row>
    <row r="444" ht="15.75" customHeight="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</row>
    <row r="445" ht="15.75" customHeight="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</row>
    <row r="446" ht="15.75" customHeight="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</row>
    <row r="447" ht="15.75" customHeight="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</row>
    <row r="448" ht="15.75" customHeight="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</row>
    <row r="449" ht="15.75" customHeight="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</row>
    <row r="450" ht="15.75" customHeight="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</row>
    <row r="451" ht="15.75" customHeight="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</row>
    <row r="452" ht="15.75" customHeight="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</row>
    <row r="453" ht="15.75" customHeight="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</row>
    <row r="454" ht="15.75" customHeight="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</row>
    <row r="455" ht="15.75" customHeight="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</row>
    <row r="456" ht="15.75" customHeight="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</row>
    <row r="457" ht="15.75" customHeight="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</row>
    <row r="458" ht="15.75" customHeight="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</row>
    <row r="459" ht="15.75" customHeight="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</row>
    <row r="460" ht="15.75" customHeight="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</row>
    <row r="461" ht="15.75" customHeight="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4"/>
    </row>
    <row r="462" ht="15.75" customHeight="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4"/>
    </row>
    <row r="463" ht="15.75" customHeight="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4"/>
    </row>
    <row r="464" ht="15.75" customHeight="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  <c r="AA464" s="4"/>
    </row>
    <row r="465" ht="15.75" customHeight="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  <c r="AA465" s="4"/>
    </row>
    <row r="466" ht="15.75" customHeight="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  <c r="AA466" s="4"/>
    </row>
    <row r="467" ht="15.75" customHeight="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  <c r="AA467" s="4"/>
    </row>
    <row r="468" ht="15.75" customHeight="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4"/>
    </row>
    <row r="469" ht="15.75" customHeight="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  <c r="AA469" s="4"/>
    </row>
    <row r="470" ht="15.75" customHeight="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  <c r="AA470" s="4"/>
    </row>
    <row r="471" ht="15.75" customHeight="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  <c r="AA471" s="4"/>
    </row>
    <row r="472" ht="15.75" customHeight="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4"/>
    </row>
    <row r="473" ht="15.75" customHeight="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  <c r="AA473" s="4"/>
    </row>
    <row r="474" ht="15.75" customHeight="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  <c r="AA474" s="4"/>
    </row>
    <row r="475" ht="15.75" customHeight="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  <c r="AA475" s="4"/>
    </row>
    <row r="476" ht="15.75" customHeight="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  <c r="AA476" s="4"/>
    </row>
    <row r="477" ht="15.75" customHeight="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  <c r="AA477" s="4"/>
    </row>
    <row r="478" ht="15.75" customHeight="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  <c r="AA478" s="4"/>
    </row>
    <row r="479" ht="15.75" customHeight="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  <c r="AA479" s="4"/>
    </row>
    <row r="480" ht="15.75" customHeight="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  <c r="AA480" s="4"/>
    </row>
    <row r="481" ht="15.75" customHeight="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  <c r="AA481" s="4"/>
    </row>
    <row r="482" ht="15.75" customHeight="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  <c r="AA482" s="4"/>
    </row>
    <row r="483" ht="15.75" customHeight="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  <c r="AA483" s="4"/>
    </row>
    <row r="484" ht="15.75" customHeight="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  <c r="AA484" s="4"/>
    </row>
    <row r="485" ht="15.75" customHeight="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  <c r="AA485" s="4"/>
    </row>
    <row r="486" ht="15.75" customHeight="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</row>
    <row r="487" ht="15.75" customHeight="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</row>
    <row r="488" ht="15.75" customHeight="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</row>
    <row r="489" ht="15.75" customHeight="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</row>
    <row r="490" ht="15.75" customHeight="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</row>
    <row r="491" ht="15.75" customHeight="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</row>
    <row r="492" ht="15.75" customHeight="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</row>
    <row r="493" ht="15.75" customHeight="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</row>
    <row r="494" ht="15.75" customHeight="1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</row>
    <row r="495" ht="15.75" customHeight="1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</row>
    <row r="496" ht="15.75" customHeight="1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</row>
    <row r="497" ht="15.75" customHeight="1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</row>
    <row r="498" ht="15.75" customHeight="1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</row>
    <row r="499" ht="15.75" customHeight="1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</row>
    <row r="500" ht="15.75" customHeight="1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</row>
    <row r="501" ht="15.75" customHeight="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</row>
    <row r="502" ht="15.75" customHeight="1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</row>
    <row r="503" ht="15.75" customHeight="1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</row>
    <row r="504" ht="15.75" customHeight="1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</row>
    <row r="505" ht="15.75" customHeight="1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</row>
    <row r="506" ht="15.75" customHeight="1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</row>
    <row r="507" ht="15.75" customHeight="1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</row>
    <row r="508" ht="15.75" customHeight="1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</row>
    <row r="509" ht="15.75" customHeight="1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</row>
    <row r="510" ht="15.75" customHeight="1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</row>
    <row r="511" ht="15.75" customHeight="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</row>
    <row r="512" ht="15.75" customHeight="1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</row>
    <row r="513" ht="15.75" customHeight="1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</row>
    <row r="514" ht="15.75" customHeight="1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</row>
    <row r="515" ht="15.75" customHeight="1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</row>
    <row r="516" ht="15.75" customHeight="1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</row>
    <row r="517" ht="15.75" customHeight="1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</row>
    <row r="518" ht="15.75" customHeight="1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</row>
    <row r="519" ht="15.75" customHeight="1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</row>
    <row r="520" ht="15.75" customHeight="1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</row>
    <row r="521" ht="15.75" customHeight="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</row>
    <row r="522" ht="15.75" customHeight="1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</row>
    <row r="523" ht="15.75" customHeight="1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</row>
    <row r="524" ht="15.75" customHeight="1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</row>
    <row r="525" ht="15.75" customHeight="1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</row>
    <row r="526" ht="15.75" customHeight="1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</row>
    <row r="527" ht="15.75" customHeight="1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</row>
    <row r="528" ht="15.75" customHeight="1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</row>
    <row r="529" ht="15.75" customHeight="1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</row>
    <row r="530" ht="15.75" customHeight="1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</row>
    <row r="531" ht="15.75" customHeight="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</row>
    <row r="532" ht="15.75" customHeight="1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</row>
    <row r="533" ht="15.75" customHeight="1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</row>
    <row r="534" ht="15.75" customHeight="1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</row>
    <row r="535" ht="15.75" customHeight="1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</row>
    <row r="536" ht="15.75" customHeight="1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</row>
    <row r="537" ht="15.75" customHeight="1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</row>
    <row r="538" ht="15.75" customHeight="1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</row>
    <row r="539" ht="15.75" customHeight="1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</row>
    <row r="540" ht="15.75" customHeight="1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</row>
    <row r="541" ht="15.75" customHeight="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</row>
    <row r="542" ht="15.75" customHeight="1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</row>
    <row r="543" ht="15.75" customHeight="1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</row>
    <row r="544" ht="15.75" customHeight="1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</row>
    <row r="545" ht="15.75" customHeight="1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</row>
    <row r="546" ht="15.75" customHeight="1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</row>
    <row r="547" ht="15.75" customHeight="1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</row>
    <row r="548" ht="15.75" customHeight="1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</row>
    <row r="549" ht="15.75" customHeight="1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</row>
    <row r="550" ht="15.75" customHeight="1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</row>
    <row r="551" ht="15.75" customHeight="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</row>
    <row r="552" ht="15.75" customHeight="1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</row>
    <row r="553" ht="15.75" customHeight="1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</row>
    <row r="554" ht="15.75" customHeight="1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</row>
    <row r="555" ht="15.75" customHeight="1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</row>
    <row r="556" ht="15.75" customHeight="1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</row>
    <row r="557" ht="15.75" customHeight="1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</row>
    <row r="558" ht="15.75" customHeight="1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4"/>
    </row>
    <row r="559" ht="15.75" customHeight="1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4"/>
    </row>
    <row r="560" ht="15.75" customHeight="1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</row>
    <row r="561" ht="15.75" customHeight="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4"/>
    </row>
    <row r="562" ht="15.75" customHeight="1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</row>
    <row r="563" ht="15.75" customHeight="1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</row>
    <row r="564" ht="15.75" customHeight="1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</row>
    <row r="565" ht="15.75" customHeight="1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</row>
    <row r="566" ht="15.75" customHeight="1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</row>
    <row r="567" ht="15.75" customHeight="1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</row>
    <row r="568" ht="15.75" customHeight="1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</row>
    <row r="569" ht="15.75" customHeight="1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</row>
    <row r="570" ht="15.75" customHeight="1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</row>
    <row r="571" ht="15.75" customHeight="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</row>
    <row r="572" ht="15.75" customHeight="1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</row>
    <row r="573" ht="15.75" customHeight="1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/>
    </row>
    <row r="574" ht="15.75" customHeight="1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</row>
    <row r="575" ht="15.75" customHeight="1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</row>
    <row r="576" ht="15.75" customHeight="1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  <c r="AA576" s="4"/>
    </row>
    <row r="577" ht="15.75" customHeight="1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  <c r="AA577" s="4"/>
    </row>
    <row r="578" ht="15.75" customHeight="1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  <c r="AA578" s="4"/>
    </row>
    <row r="579" ht="15.75" customHeight="1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  <c r="AA579" s="4"/>
    </row>
    <row r="580" ht="15.75" customHeight="1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4"/>
    </row>
    <row r="581" ht="15.75" customHeight="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4"/>
    </row>
    <row r="582" ht="15.75" customHeight="1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  <c r="AA582" s="4"/>
    </row>
    <row r="583" ht="15.75" customHeight="1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  <c r="AA583" s="4"/>
    </row>
    <row r="584" ht="15.75" customHeight="1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  <c r="AA584" s="4"/>
    </row>
    <row r="585" ht="15.75" customHeight="1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4"/>
    </row>
    <row r="586" ht="15.75" customHeight="1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4"/>
    </row>
    <row r="587" ht="15.75" customHeight="1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  <c r="AA587" s="4"/>
    </row>
    <row r="588" ht="15.75" customHeight="1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</row>
    <row r="589" ht="15.75" customHeight="1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4"/>
    </row>
    <row r="590" ht="15.75" customHeight="1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4"/>
    </row>
    <row r="591" ht="15.75" customHeight="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/>
    </row>
    <row r="592" ht="15.75" customHeight="1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4"/>
    </row>
    <row r="593" ht="15.75" customHeight="1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</row>
    <row r="594" ht="15.75" customHeight="1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4"/>
    </row>
    <row r="595" ht="15.75" customHeight="1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4"/>
    </row>
    <row r="596" ht="15.75" customHeight="1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4"/>
    </row>
    <row r="597" ht="15.75" customHeight="1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4"/>
    </row>
    <row r="598" ht="15.75" customHeight="1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</row>
    <row r="599" ht="15.75" customHeight="1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4"/>
    </row>
    <row r="600" ht="15.75" customHeight="1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  <c r="AA600" s="4"/>
    </row>
    <row r="601" ht="15.75" customHeight="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  <c r="AA601" s="4"/>
    </row>
    <row r="602" ht="15.75" customHeight="1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4"/>
    </row>
    <row r="603" ht="15.75" customHeight="1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  <c r="AA603" s="4"/>
    </row>
    <row r="604" ht="15.75" customHeight="1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  <c r="AA604" s="4"/>
    </row>
    <row r="605" ht="15.75" customHeight="1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4"/>
    </row>
    <row r="606" ht="15.75" customHeight="1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4"/>
    </row>
    <row r="607" ht="15.75" customHeight="1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4"/>
    </row>
    <row r="608" ht="15.75" customHeight="1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4"/>
    </row>
    <row r="609" ht="15.75" customHeight="1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</row>
    <row r="610" ht="15.75" customHeight="1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4"/>
    </row>
    <row r="611" ht="15.75" customHeight="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4"/>
    </row>
    <row r="612" ht="15.75" customHeight="1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4"/>
    </row>
    <row r="613" ht="15.75" customHeight="1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</row>
    <row r="614" ht="15.75" customHeight="1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/>
    </row>
    <row r="615" ht="15.75" customHeight="1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4"/>
    </row>
    <row r="616" ht="15.75" customHeight="1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4"/>
    </row>
    <row r="617" ht="15.75" customHeight="1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</row>
    <row r="618" ht="15.75" customHeight="1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</row>
    <row r="619" ht="15.75" customHeight="1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4"/>
    </row>
    <row r="620" ht="15.75" customHeight="1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4"/>
    </row>
    <row r="621" ht="15.75" customHeight="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/>
    </row>
    <row r="622" ht="15.75" customHeight="1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</row>
    <row r="623" ht="15.75" customHeight="1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  <c r="AA623" s="4"/>
    </row>
    <row r="624" ht="15.75" customHeight="1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</row>
    <row r="625" ht="15.75" customHeight="1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4"/>
    </row>
    <row r="626" ht="15.75" customHeight="1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4"/>
    </row>
    <row r="627" ht="15.75" customHeight="1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4"/>
    </row>
    <row r="628" ht="15.75" customHeight="1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/>
    </row>
    <row r="629" ht="15.75" customHeight="1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4"/>
    </row>
    <row r="630" ht="15.75" customHeight="1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/>
    </row>
    <row r="631" ht="15.75" customHeight="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  <c r="AA631" s="4"/>
    </row>
    <row r="632" ht="15.75" customHeight="1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</row>
    <row r="633" ht="15.75" customHeight="1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</row>
    <row r="634" ht="15.75" customHeight="1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</row>
    <row r="635" ht="15.75" customHeight="1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</row>
    <row r="636" ht="15.75" customHeight="1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</row>
    <row r="637" ht="15.75" customHeight="1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</row>
    <row r="638" ht="15.75" customHeight="1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</row>
    <row r="639" ht="15.75" customHeight="1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</row>
    <row r="640" ht="15.75" customHeight="1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</row>
    <row r="641" ht="15.75" customHeight="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</row>
    <row r="642" ht="15.75" customHeight="1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</row>
    <row r="643" ht="15.75" customHeight="1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</row>
    <row r="644" ht="15.75" customHeight="1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</row>
    <row r="645" ht="15.75" customHeight="1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</row>
    <row r="646" ht="15.75" customHeight="1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  <c r="AA646" s="4"/>
    </row>
    <row r="647" ht="15.75" customHeight="1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</row>
    <row r="648" ht="15.75" customHeight="1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  <c r="AA648" s="4"/>
    </row>
    <row r="649" ht="15.75" customHeight="1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  <c r="AA649" s="4"/>
    </row>
    <row r="650" ht="15.75" customHeight="1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4"/>
    </row>
    <row r="651" ht="15.75" customHeight="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4"/>
    </row>
    <row r="652" ht="15.75" customHeight="1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4"/>
    </row>
    <row r="653" ht="15.75" customHeight="1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  <c r="AA653" s="4"/>
    </row>
    <row r="654" ht="15.75" customHeight="1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  <c r="AA654" s="4"/>
    </row>
    <row r="655" ht="15.75" customHeight="1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  <c r="AA655" s="4"/>
    </row>
    <row r="656" ht="15.75" customHeight="1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  <c r="AA656" s="4"/>
    </row>
    <row r="657" ht="15.75" customHeight="1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  <c r="AA657" s="4"/>
    </row>
    <row r="658" ht="15.75" customHeight="1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  <c r="AA658" s="4"/>
    </row>
    <row r="659" ht="15.75" customHeight="1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  <c r="AA659" s="4"/>
    </row>
    <row r="660" ht="15.75" customHeight="1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4"/>
    </row>
    <row r="661" ht="15.75" customHeight="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4"/>
    </row>
    <row r="662" ht="15.75" customHeight="1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  <c r="AA662" s="4"/>
    </row>
    <row r="663" ht="15.75" customHeight="1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  <c r="AA663" s="4"/>
    </row>
    <row r="664" ht="15.75" customHeight="1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  <c r="AA664" s="4"/>
    </row>
    <row r="665" ht="15.75" customHeight="1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  <c r="AA665" s="4"/>
    </row>
    <row r="666" ht="15.75" customHeight="1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4"/>
    </row>
    <row r="667" ht="15.75" customHeight="1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4"/>
    </row>
    <row r="668" ht="15.75" customHeight="1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  <c r="AA668" s="4"/>
    </row>
    <row r="669" ht="15.75" customHeight="1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  <c r="AA669" s="4"/>
    </row>
    <row r="670" ht="15.75" customHeight="1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  <c r="AA670" s="4"/>
    </row>
    <row r="671" ht="15.75" customHeight="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  <c r="AA671" s="4"/>
    </row>
    <row r="672" ht="15.75" customHeight="1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  <c r="AA672" s="4"/>
    </row>
    <row r="673" ht="15.75" customHeight="1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  <c r="AA673" s="4"/>
    </row>
    <row r="674" ht="15.75" customHeight="1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  <c r="AA674" s="4"/>
    </row>
    <row r="675" ht="15.75" customHeight="1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  <c r="AA675" s="4"/>
    </row>
    <row r="676" ht="15.75" customHeight="1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  <c r="AA676" s="4"/>
    </row>
    <row r="677" ht="15.75" customHeight="1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  <c r="AA677" s="4"/>
    </row>
    <row r="678" ht="15.75" customHeight="1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  <c r="AA678" s="4"/>
    </row>
    <row r="679" ht="15.75" customHeight="1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  <c r="AA679" s="4"/>
    </row>
    <row r="680" ht="15.75" customHeight="1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  <c r="AA680" s="4"/>
    </row>
    <row r="681" ht="15.75" customHeight="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  <c r="AA681" s="4"/>
    </row>
    <row r="682" ht="15.75" customHeight="1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  <c r="AA682" s="4"/>
    </row>
    <row r="683" ht="15.75" customHeight="1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  <c r="AA683" s="4"/>
    </row>
    <row r="684" ht="15.75" customHeight="1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  <c r="AA684" s="4"/>
    </row>
    <row r="685" ht="15.75" customHeight="1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  <c r="AA685" s="4"/>
    </row>
    <row r="686" ht="15.75" customHeight="1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  <c r="AA686" s="4"/>
    </row>
    <row r="687" ht="15.75" customHeight="1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  <c r="AA687" s="4"/>
    </row>
    <row r="688" ht="15.75" customHeight="1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  <c r="AA688" s="4"/>
    </row>
    <row r="689" ht="15.75" customHeight="1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  <c r="AA689" s="4"/>
    </row>
    <row r="690" ht="15.75" customHeight="1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  <c r="AA690" s="4"/>
    </row>
    <row r="691" ht="15.75" customHeight="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  <c r="AA691" s="4"/>
    </row>
    <row r="692" ht="15.75" customHeight="1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  <c r="AA692" s="4"/>
    </row>
    <row r="693" ht="15.75" customHeight="1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  <c r="AA693" s="4"/>
    </row>
    <row r="694" ht="15.75" customHeight="1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  <c r="AA694" s="4"/>
    </row>
    <row r="695" ht="15.75" customHeight="1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  <c r="AA695" s="4"/>
    </row>
    <row r="696" ht="15.75" customHeight="1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  <c r="AA696" s="4"/>
    </row>
    <row r="697" ht="15.75" customHeight="1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  <c r="AA697" s="4"/>
    </row>
    <row r="698" ht="15.75" customHeight="1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  <c r="AA698" s="4"/>
    </row>
    <row r="699" ht="15.75" customHeight="1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  <c r="AA699" s="4"/>
    </row>
    <row r="700" ht="15.75" customHeight="1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  <c r="AA700" s="4"/>
    </row>
    <row r="701" ht="15.75" customHeight="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  <c r="AA701" s="4"/>
    </row>
    <row r="702" ht="15.75" customHeight="1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  <c r="AA702" s="4"/>
    </row>
    <row r="703" ht="15.75" customHeight="1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  <c r="AA703" s="4"/>
    </row>
    <row r="704" ht="15.75" customHeight="1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  <c r="AA704" s="4"/>
    </row>
    <row r="705" ht="15.75" customHeight="1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  <c r="AA705" s="4"/>
    </row>
    <row r="706" ht="15.75" customHeight="1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  <c r="AA706" s="4"/>
    </row>
    <row r="707" ht="15.75" customHeight="1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  <c r="AA707" s="4"/>
    </row>
    <row r="708" ht="15.75" customHeight="1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  <c r="AA708" s="4"/>
    </row>
    <row r="709" ht="15.75" customHeight="1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  <c r="AA709" s="4"/>
    </row>
    <row r="710" ht="15.75" customHeight="1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  <c r="AA710" s="4"/>
    </row>
    <row r="711" ht="15.75" customHeight="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  <c r="AA711" s="4"/>
    </row>
    <row r="712" ht="15.75" customHeight="1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  <c r="AA712" s="4"/>
    </row>
    <row r="713" ht="15.75" customHeight="1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  <c r="AA713" s="4"/>
    </row>
    <row r="714" ht="15.75" customHeight="1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  <c r="AA714" s="4"/>
    </row>
    <row r="715" ht="15.75" customHeight="1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  <c r="AA715" s="4"/>
    </row>
    <row r="716" ht="15.75" customHeight="1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  <c r="AA716" s="4"/>
    </row>
    <row r="717" ht="15.75" customHeight="1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  <c r="AA717" s="4"/>
    </row>
    <row r="718" ht="15.75" customHeight="1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  <c r="AA718" s="4"/>
    </row>
    <row r="719" ht="15.75" customHeight="1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  <c r="AA719" s="4"/>
    </row>
    <row r="720" ht="15.75" customHeight="1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  <c r="AA720" s="4"/>
    </row>
    <row r="721" ht="15.75" customHeight="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  <c r="AA721" s="4"/>
    </row>
    <row r="722" ht="15.75" customHeight="1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  <c r="AA722" s="4"/>
    </row>
    <row r="723" ht="15.75" customHeight="1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  <c r="AA723" s="4"/>
    </row>
    <row r="724" ht="15.75" customHeight="1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  <c r="AA724" s="4"/>
    </row>
    <row r="725" ht="15.75" customHeight="1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  <c r="AA725" s="4"/>
    </row>
    <row r="726" ht="15.75" customHeight="1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  <c r="AA726" s="4"/>
    </row>
    <row r="727" ht="15.75" customHeight="1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  <c r="AA727" s="4"/>
    </row>
    <row r="728" ht="15.75" customHeight="1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  <c r="AA728" s="4"/>
    </row>
    <row r="729" ht="15.75" customHeight="1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  <c r="AA729" s="4"/>
    </row>
    <row r="730" ht="15.75" customHeight="1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  <c r="AA730" s="4"/>
    </row>
    <row r="731" ht="15.75" customHeight="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  <c r="AA731" s="4"/>
    </row>
    <row r="732" ht="15.75" customHeight="1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  <c r="AA732" s="4"/>
    </row>
    <row r="733" ht="15.75" customHeight="1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  <c r="AA733" s="4"/>
    </row>
    <row r="734" ht="15.75" customHeight="1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  <c r="AA734" s="4"/>
    </row>
    <row r="735" ht="15.75" customHeight="1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  <c r="AA735" s="4"/>
    </row>
    <row r="736" ht="15.75" customHeight="1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  <c r="AA736" s="4"/>
    </row>
    <row r="737" ht="15.75" customHeight="1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  <c r="AA737" s="4"/>
    </row>
    <row r="738" ht="15.75" customHeight="1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  <c r="AA738" s="4"/>
    </row>
    <row r="739" ht="15.75" customHeight="1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  <c r="AA739" s="4"/>
    </row>
    <row r="740" ht="15.75" customHeight="1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  <c r="AA740" s="4"/>
    </row>
    <row r="741" ht="15.75" customHeight="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  <c r="AA741" s="4"/>
    </row>
    <row r="742" ht="15.75" customHeight="1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  <c r="AA742" s="4"/>
    </row>
    <row r="743" ht="15.75" customHeight="1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  <c r="AA743" s="4"/>
    </row>
    <row r="744" ht="15.75" customHeight="1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  <c r="AA744" s="4"/>
    </row>
    <row r="745" ht="15.75" customHeight="1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  <c r="AA745" s="4"/>
    </row>
    <row r="746" ht="15.75" customHeight="1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  <c r="AA746" s="4"/>
    </row>
    <row r="747" ht="15.75" customHeight="1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  <c r="AA747" s="4"/>
    </row>
    <row r="748" ht="15.75" customHeight="1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  <c r="AA748" s="4"/>
    </row>
    <row r="749" ht="15.75" customHeight="1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  <c r="AA749" s="4"/>
    </row>
    <row r="750" ht="15.75" customHeight="1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  <c r="AA750" s="4"/>
    </row>
    <row r="751" ht="15.75" customHeight="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  <c r="AA751" s="4"/>
    </row>
    <row r="752" ht="15.75" customHeight="1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  <c r="AA752" s="4"/>
    </row>
    <row r="753" ht="15.75" customHeight="1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  <c r="AA753" s="4"/>
    </row>
    <row r="754" ht="15.75" customHeight="1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  <c r="AA754" s="4"/>
    </row>
    <row r="755" ht="15.75" customHeight="1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  <c r="AA755" s="4"/>
    </row>
    <row r="756" ht="15.75" customHeight="1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  <c r="AA756" s="4"/>
    </row>
    <row r="757" ht="15.75" customHeight="1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  <c r="AA757" s="4"/>
    </row>
    <row r="758" ht="15.75" customHeight="1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  <c r="AA758" s="4"/>
    </row>
    <row r="759" ht="15.75" customHeight="1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  <c r="AA759" s="4"/>
    </row>
    <row r="760" ht="15.75" customHeight="1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  <c r="AA760" s="4"/>
    </row>
    <row r="761" ht="15.75" customHeight="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  <c r="AA761" s="4"/>
    </row>
    <row r="762" ht="15.75" customHeight="1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  <c r="AA762" s="4"/>
    </row>
    <row r="763" ht="15.75" customHeight="1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  <c r="AA763" s="4"/>
    </row>
    <row r="764" ht="15.75" customHeight="1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  <c r="AA764" s="4"/>
    </row>
    <row r="765" ht="15.75" customHeight="1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  <c r="AA765" s="4"/>
    </row>
    <row r="766" ht="15.75" customHeight="1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  <c r="AA766" s="4"/>
    </row>
    <row r="767" ht="15.75" customHeight="1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  <c r="AA767" s="4"/>
    </row>
    <row r="768" ht="15.75" customHeight="1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  <c r="AA768" s="4"/>
    </row>
    <row r="769" ht="15.75" customHeight="1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  <c r="AA769" s="4"/>
    </row>
    <row r="770" ht="15.75" customHeight="1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  <c r="AA770" s="4"/>
    </row>
    <row r="771" ht="15.75" customHeight="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  <c r="AA771" s="4"/>
    </row>
    <row r="772" ht="15.75" customHeight="1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  <c r="AA772" s="4"/>
    </row>
    <row r="773" ht="15.75" customHeight="1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  <c r="AA773" s="4"/>
    </row>
    <row r="774" ht="15.75" customHeight="1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  <c r="AA774" s="4"/>
    </row>
    <row r="775" ht="15.75" customHeight="1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  <c r="AA775" s="4"/>
    </row>
    <row r="776" ht="15.75" customHeight="1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  <c r="AA776" s="4"/>
    </row>
    <row r="777" ht="15.75" customHeight="1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  <c r="AA777" s="4"/>
    </row>
    <row r="778" ht="15.75" customHeight="1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  <c r="AA778" s="4"/>
    </row>
    <row r="779" ht="15.75" customHeight="1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  <c r="AA779" s="4"/>
    </row>
    <row r="780" ht="15.75" customHeight="1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  <c r="AA780" s="4"/>
    </row>
    <row r="781" ht="15.75" customHeight="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  <c r="AA781" s="4"/>
    </row>
    <row r="782" ht="15.75" customHeight="1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  <c r="AA782" s="4"/>
    </row>
    <row r="783" ht="15.75" customHeight="1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  <c r="AA783" s="4"/>
    </row>
    <row r="784" ht="15.75" customHeight="1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  <c r="AA784" s="4"/>
    </row>
    <row r="785" ht="15.75" customHeight="1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  <c r="AA785" s="4"/>
    </row>
    <row r="786" ht="15.75" customHeight="1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  <c r="AA786" s="4"/>
    </row>
    <row r="787" ht="15.75" customHeight="1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  <c r="AA787" s="4"/>
    </row>
    <row r="788" ht="15.75" customHeight="1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  <c r="AA788" s="4"/>
    </row>
    <row r="789" ht="15.75" customHeight="1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  <c r="AA789" s="4"/>
    </row>
    <row r="790" ht="15.75" customHeight="1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  <c r="AA790" s="4"/>
    </row>
    <row r="791" ht="15.75" customHeight="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  <c r="AA791" s="4"/>
    </row>
    <row r="792" ht="15.75" customHeight="1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  <c r="AA792" s="4"/>
    </row>
    <row r="793" ht="15.75" customHeight="1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  <c r="AA793" s="4"/>
    </row>
    <row r="794" ht="15.75" customHeight="1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  <c r="AA794" s="4"/>
    </row>
    <row r="795" ht="15.75" customHeight="1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  <c r="AA795" s="4"/>
    </row>
    <row r="796" ht="15.75" customHeight="1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  <c r="AA796" s="4"/>
    </row>
    <row r="797" ht="15.75" customHeight="1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  <c r="AA797" s="4"/>
    </row>
    <row r="798" ht="15.75" customHeight="1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  <c r="AA798" s="4"/>
    </row>
    <row r="799" ht="15.75" customHeight="1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  <c r="AA799" s="4"/>
    </row>
    <row r="800" ht="15.75" customHeight="1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  <c r="AA800" s="4"/>
    </row>
    <row r="801" ht="15.75" customHeight="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  <c r="AA801" s="4"/>
    </row>
    <row r="802" ht="15.75" customHeight="1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  <c r="AA802" s="4"/>
    </row>
    <row r="803" ht="15.75" customHeight="1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  <c r="AA803" s="4"/>
    </row>
    <row r="804" ht="15.75" customHeight="1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  <c r="AA804" s="4"/>
    </row>
    <row r="805" ht="15.75" customHeight="1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  <c r="AA805" s="4"/>
    </row>
    <row r="806" ht="15.75" customHeight="1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  <c r="AA806" s="4"/>
    </row>
    <row r="807" ht="15.75" customHeight="1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  <c r="AA807" s="4"/>
    </row>
    <row r="808" ht="15.75" customHeight="1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  <c r="AA808" s="4"/>
    </row>
    <row r="809" ht="15.75" customHeight="1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  <c r="AA809" s="4"/>
    </row>
    <row r="810" ht="15.75" customHeight="1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  <c r="AA810" s="4"/>
    </row>
    <row r="811" ht="15.75" customHeight="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  <c r="AA811" s="4"/>
    </row>
    <row r="812" ht="15.75" customHeight="1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  <c r="AA812" s="4"/>
    </row>
    <row r="813" ht="15.75" customHeight="1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  <c r="AA813" s="4"/>
    </row>
    <row r="814" ht="15.75" customHeight="1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  <c r="AA814" s="4"/>
    </row>
    <row r="815" ht="15.75" customHeight="1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  <c r="AA815" s="4"/>
    </row>
    <row r="816" ht="15.75" customHeight="1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  <c r="AA816" s="4"/>
    </row>
    <row r="817" ht="15.75" customHeight="1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  <c r="AA817" s="4"/>
    </row>
    <row r="818" ht="15.75" customHeight="1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  <c r="AA818" s="4"/>
    </row>
    <row r="819" ht="15.75" customHeight="1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  <c r="AA819" s="4"/>
    </row>
    <row r="820" ht="15.75" customHeight="1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  <c r="AA820" s="4"/>
    </row>
    <row r="821" ht="15.75" customHeight="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  <c r="AA821" s="4"/>
    </row>
    <row r="822" ht="15.75" customHeight="1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  <c r="AA822" s="4"/>
    </row>
    <row r="823" ht="15.75" customHeight="1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  <c r="AA823" s="4"/>
    </row>
    <row r="824" ht="15.75" customHeight="1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  <c r="AA824" s="4"/>
    </row>
    <row r="825" ht="15.75" customHeight="1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  <c r="AA825" s="4"/>
    </row>
    <row r="826" ht="15.75" customHeight="1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  <c r="AA826" s="4"/>
    </row>
    <row r="827" ht="15.75" customHeight="1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  <c r="AA827" s="4"/>
    </row>
    <row r="828" ht="15.75" customHeight="1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  <c r="AA828" s="4"/>
    </row>
    <row r="829" ht="15.75" customHeight="1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  <c r="AA829" s="4"/>
    </row>
    <row r="830" ht="15.75" customHeight="1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  <c r="AA830" s="4"/>
    </row>
    <row r="831" ht="15.75" customHeight="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  <c r="AA831" s="4"/>
    </row>
    <row r="832" ht="15.75" customHeight="1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  <c r="AA832" s="4"/>
    </row>
    <row r="833" ht="15.75" customHeight="1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  <c r="AA833" s="4"/>
    </row>
    <row r="834" ht="15.75" customHeight="1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  <c r="AA834" s="4"/>
    </row>
    <row r="835" ht="15.75" customHeight="1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  <c r="AA835" s="4"/>
    </row>
    <row r="836" ht="15.75" customHeight="1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  <c r="AA836" s="4"/>
    </row>
    <row r="837" ht="15.75" customHeight="1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  <c r="AA837" s="4"/>
    </row>
    <row r="838" ht="15.75" customHeight="1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  <c r="AA838" s="4"/>
    </row>
    <row r="839" ht="15.75" customHeight="1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  <c r="AA839" s="4"/>
    </row>
    <row r="840" ht="15.75" customHeight="1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  <c r="AA840" s="4"/>
    </row>
    <row r="841" ht="15.75" customHeight="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  <c r="AA841" s="4"/>
    </row>
    <row r="842" ht="15.75" customHeight="1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  <c r="AA842" s="4"/>
    </row>
    <row r="843" ht="15.75" customHeight="1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  <c r="AA843" s="4"/>
    </row>
    <row r="844" ht="15.75" customHeight="1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  <c r="AA844" s="4"/>
    </row>
    <row r="845" ht="15.75" customHeight="1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  <c r="AA845" s="4"/>
    </row>
    <row r="846" ht="15.75" customHeight="1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  <c r="AA846" s="4"/>
    </row>
    <row r="847" ht="15.75" customHeight="1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  <c r="AA847" s="4"/>
    </row>
    <row r="848" ht="15.75" customHeight="1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  <c r="AA848" s="4"/>
    </row>
    <row r="849" ht="15.75" customHeight="1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  <c r="AA849" s="4"/>
    </row>
    <row r="850" ht="15.75" customHeight="1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  <c r="AA850" s="4"/>
    </row>
    <row r="851" ht="15.75" customHeight="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  <c r="AA851" s="4"/>
    </row>
    <row r="852" ht="15.75" customHeight="1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  <c r="AA852" s="4"/>
    </row>
    <row r="853" ht="15.75" customHeight="1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  <c r="AA853" s="4"/>
    </row>
    <row r="854" ht="15.75" customHeight="1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  <c r="AA854" s="4"/>
    </row>
    <row r="855" ht="15.75" customHeight="1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  <c r="AA855" s="4"/>
    </row>
    <row r="856" ht="15.75" customHeight="1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  <c r="AA856" s="4"/>
    </row>
    <row r="857" ht="15.75" customHeight="1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  <c r="AA857" s="4"/>
    </row>
    <row r="858" ht="15.75" customHeight="1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  <c r="AA858" s="4"/>
    </row>
    <row r="859" ht="15.75" customHeight="1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  <c r="AA859" s="4"/>
    </row>
    <row r="860" ht="15.75" customHeight="1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  <c r="AA860" s="4"/>
    </row>
    <row r="861" ht="15.75" customHeight="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  <c r="AA861" s="4"/>
    </row>
    <row r="862" ht="15.75" customHeight="1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  <c r="AA862" s="4"/>
    </row>
    <row r="863" ht="15.75" customHeight="1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  <c r="AA863" s="4"/>
    </row>
    <row r="864" ht="15.75" customHeight="1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  <c r="AA864" s="4"/>
    </row>
    <row r="865" ht="15.75" customHeight="1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  <c r="AA865" s="4"/>
    </row>
    <row r="866" ht="15.75" customHeight="1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  <c r="AA866" s="4"/>
    </row>
    <row r="867" ht="15.75" customHeight="1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  <c r="AA867" s="4"/>
    </row>
    <row r="868" ht="15.75" customHeight="1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  <c r="AA868" s="4"/>
    </row>
    <row r="869" ht="15.75" customHeight="1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  <c r="AA869" s="4"/>
    </row>
    <row r="870" ht="15.75" customHeight="1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  <c r="AA870" s="4"/>
    </row>
    <row r="871" ht="15.75" customHeight="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  <c r="AA871" s="4"/>
    </row>
    <row r="872" ht="15.75" customHeight="1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  <c r="AA872" s="4"/>
    </row>
    <row r="873" ht="15.75" customHeight="1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  <c r="AA873" s="4"/>
    </row>
    <row r="874" ht="15.75" customHeight="1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  <c r="AA874" s="4"/>
    </row>
    <row r="875" ht="15.75" customHeight="1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  <c r="AA875" s="4"/>
    </row>
    <row r="876" ht="15.75" customHeight="1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  <c r="AA876" s="4"/>
    </row>
    <row r="877" ht="15.75" customHeight="1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  <c r="AA877" s="4"/>
    </row>
    <row r="878" ht="15.75" customHeight="1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  <c r="AA878" s="4"/>
    </row>
    <row r="879" ht="15.75" customHeight="1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  <c r="AA879" s="4"/>
    </row>
    <row r="880" ht="15.75" customHeight="1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  <c r="AA880" s="4"/>
    </row>
    <row r="881" ht="15.75" customHeight="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  <c r="AA881" s="4"/>
    </row>
    <row r="882" ht="15.75" customHeight="1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  <c r="AA882" s="4"/>
    </row>
    <row r="883" ht="15.75" customHeight="1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  <c r="AA883" s="4"/>
    </row>
    <row r="884" ht="15.75" customHeight="1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  <c r="AA884" s="4"/>
    </row>
    <row r="885" ht="15.75" customHeight="1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  <c r="AA885" s="4"/>
    </row>
    <row r="886" ht="15.75" customHeight="1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  <c r="AA886" s="4"/>
    </row>
    <row r="887" ht="15.75" customHeight="1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  <c r="AA887" s="4"/>
    </row>
    <row r="888" ht="15.75" customHeight="1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  <c r="AA888" s="4"/>
    </row>
    <row r="889" ht="15.75" customHeight="1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  <c r="AA889" s="4"/>
    </row>
    <row r="890" ht="15.75" customHeight="1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  <c r="AA890" s="4"/>
    </row>
    <row r="891" ht="15.75" customHeight="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  <c r="AA891" s="4"/>
    </row>
    <row r="892" ht="15.75" customHeight="1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  <c r="AA892" s="4"/>
    </row>
    <row r="893" ht="15.75" customHeight="1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  <c r="AA893" s="4"/>
    </row>
    <row r="894" ht="15.75" customHeight="1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  <c r="AA894" s="4"/>
    </row>
    <row r="895" ht="15.75" customHeight="1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  <c r="AA895" s="4"/>
    </row>
    <row r="896" ht="15.75" customHeight="1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  <c r="AA896" s="4"/>
    </row>
    <row r="897" ht="15.75" customHeight="1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  <c r="AA897" s="4"/>
    </row>
    <row r="898" ht="15.75" customHeight="1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  <c r="AA898" s="4"/>
    </row>
    <row r="899" ht="15.75" customHeight="1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  <c r="AA899" s="4"/>
    </row>
    <row r="900" ht="15.75" customHeight="1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  <c r="AA900" s="4"/>
    </row>
    <row r="901" ht="15.75" customHeight="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  <c r="AA901" s="4"/>
    </row>
    <row r="902" ht="15.75" customHeight="1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  <c r="AA902" s="4"/>
    </row>
    <row r="903" ht="15.75" customHeight="1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  <c r="AA903" s="4"/>
    </row>
    <row r="904" ht="15.75" customHeight="1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  <c r="AA904" s="4"/>
    </row>
    <row r="905" ht="15.75" customHeight="1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  <c r="AA905" s="4"/>
    </row>
    <row r="906" ht="15.75" customHeight="1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  <c r="AA906" s="4"/>
    </row>
    <row r="907" ht="15.75" customHeight="1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  <c r="AA907" s="4"/>
    </row>
    <row r="908" ht="15.75" customHeight="1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  <c r="AA908" s="4"/>
    </row>
    <row r="909" ht="15.75" customHeight="1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  <c r="AA909" s="4"/>
    </row>
    <row r="910" ht="15.75" customHeight="1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  <c r="AA910" s="4"/>
    </row>
    <row r="911" ht="15.75" customHeight="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  <c r="AA911" s="4"/>
    </row>
    <row r="912" ht="15.75" customHeight="1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  <c r="AA912" s="4"/>
    </row>
    <row r="913" ht="15.75" customHeight="1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  <c r="AA913" s="4"/>
    </row>
    <row r="914" ht="15.75" customHeight="1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  <c r="AA914" s="4"/>
    </row>
    <row r="915" ht="15.75" customHeight="1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  <c r="AA915" s="4"/>
    </row>
    <row r="916" ht="15.75" customHeight="1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  <c r="AA916" s="4"/>
    </row>
    <row r="917" ht="15.75" customHeight="1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  <c r="AA917" s="4"/>
    </row>
    <row r="918" ht="15.75" customHeight="1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  <c r="AA918" s="4"/>
    </row>
    <row r="919" ht="15.75" customHeight="1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  <c r="AA919" s="4"/>
    </row>
    <row r="920" ht="15.75" customHeight="1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  <c r="AA920" s="4"/>
    </row>
    <row r="921" ht="15.75" customHeight="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  <c r="AA921" s="4"/>
    </row>
    <row r="922" ht="15.75" customHeight="1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  <c r="AA922" s="4"/>
    </row>
    <row r="923" ht="15.75" customHeight="1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  <c r="AA923" s="4"/>
    </row>
    <row r="924" ht="15.75" customHeight="1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  <c r="AA924" s="4"/>
    </row>
    <row r="925" ht="15.75" customHeight="1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  <c r="AA925" s="4"/>
    </row>
    <row r="926" ht="15.75" customHeight="1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  <c r="AA926" s="4"/>
    </row>
    <row r="927" ht="15.75" customHeight="1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  <c r="AA927" s="4"/>
    </row>
    <row r="928" ht="15.75" customHeight="1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  <c r="AA928" s="4"/>
    </row>
    <row r="929" ht="15.75" customHeight="1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  <c r="AA929" s="4"/>
    </row>
    <row r="930" ht="15.75" customHeight="1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  <c r="AA930" s="4"/>
    </row>
    <row r="931" ht="15.75" customHeight="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  <c r="AA931" s="4"/>
    </row>
    <row r="932" ht="15.75" customHeight="1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  <c r="AA932" s="4"/>
    </row>
    <row r="933" ht="15.75" customHeight="1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  <c r="AA933" s="4"/>
    </row>
    <row r="934" ht="15.75" customHeight="1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  <c r="AA934" s="4"/>
    </row>
    <row r="935" ht="15.75" customHeight="1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  <c r="AA935" s="4"/>
    </row>
    <row r="936" ht="15.75" customHeight="1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  <c r="AA936" s="4"/>
    </row>
    <row r="937" ht="15.75" customHeight="1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  <c r="AA937" s="4"/>
    </row>
    <row r="938" ht="15.75" customHeight="1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  <c r="AA938" s="4"/>
    </row>
    <row r="939" ht="15.75" customHeight="1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  <c r="AA939" s="4"/>
    </row>
    <row r="940" ht="15.75" customHeight="1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  <c r="AA940" s="4"/>
    </row>
    <row r="941" ht="15.75" customHeight="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  <c r="AA941" s="4"/>
    </row>
    <row r="942" ht="15.75" customHeight="1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  <c r="AA942" s="4"/>
    </row>
    <row r="943" ht="15.75" customHeight="1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  <c r="AA943" s="4"/>
    </row>
    <row r="944" ht="15.75" customHeight="1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  <c r="AA944" s="4"/>
    </row>
    <row r="945" ht="15.75" customHeight="1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  <c r="AA945" s="4"/>
    </row>
    <row r="946" ht="15.75" customHeight="1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  <c r="AA946" s="4"/>
    </row>
    <row r="947" ht="15.75" customHeight="1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  <c r="AA947" s="4"/>
    </row>
    <row r="948" ht="15.75" customHeight="1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  <c r="AA948" s="4"/>
    </row>
    <row r="949" ht="15.75" customHeight="1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  <c r="AA949" s="4"/>
    </row>
    <row r="950" ht="15.75" customHeight="1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  <c r="AA950" s="4"/>
    </row>
    <row r="951" ht="15.75" customHeight="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  <c r="AA951" s="4"/>
    </row>
    <row r="952" ht="15.75" customHeight="1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  <c r="AA952" s="4"/>
    </row>
    <row r="953" ht="15.75" customHeight="1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  <c r="AA953" s="4"/>
    </row>
    <row r="954" ht="15.75" customHeight="1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  <c r="AA954" s="4"/>
    </row>
    <row r="955" ht="15.75" customHeight="1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  <c r="AA955" s="4"/>
    </row>
    <row r="956" ht="15.75" customHeight="1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  <c r="AA956" s="4"/>
    </row>
    <row r="957" ht="15.75" customHeight="1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  <c r="AA957" s="4"/>
    </row>
    <row r="958" ht="15.75" customHeight="1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  <c r="AA958" s="4"/>
    </row>
    <row r="959" ht="15.75" customHeight="1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  <c r="AA959" s="4"/>
    </row>
    <row r="960" ht="15.75" customHeight="1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  <c r="AA960" s="4"/>
    </row>
    <row r="961" ht="15.75" customHeight="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  <c r="AA961" s="4"/>
    </row>
    <row r="962" ht="15.75" customHeight="1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  <c r="AA962" s="4"/>
    </row>
    <row r="963" ht="15.75" customHeight="1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  <c r="AA963" s="4"/>
    </row>
    <row r="964" ht="15.75" customHeight="1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  <c r="AA964" s="4"/>
    </row>
    <row r="965" ht="15.75" customHeight="1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  <c r="AA965" s="4"/>
    </row>
    <row r="966" ht="15.75" customHeight="1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  <c r="AA966" s="4"/>
    </row>
    <row r="967" ht="15.75" customHeight="1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  <c r="AA967" s="4"/>
    </row>
    <row r="968" ht="15.75" customHeight="1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  <c r="AA968" s="4"/>
    </row>
    <row r="969" ht="15.75" customHeight="1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  <c r="AA969" s="4"/>
    </row>
    <row r="970" ht="15.75" customHeight="1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  <c r="AA970" s="4"/>
    </row>
    <row r="971" ht="15.75" customHeight="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  <c r="AA971" s="4"/>
    </row>
    <row r="972" ht="15.75" customHeight="1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  <c r="AA972" s="4"/>
    </row>
    <row r="973" ht="15.75" customHeight="1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  <c r="AA973" s="4"/>
    </row>
    <row r="974" ht="15.75" customHeight="1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  <c r="AA974" s="4"/>
    </row>
    <row r="975" ht="15.75" customHeight="1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  <c r="AA975" s="4"/>
    </row>
    <row r="976" ht="15.75" customHeight="1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  <c r="AA976" s="4"/>
    </row>
    <row r="977" ht="15.75" customHeight="1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  <c r="AA977" s="4"/>
    </row>
    <row r="978" ht="15.75" customHeight="1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  <c r="AA978" s="4"/>
    </row>
    <row r="979" ht="15.75" customHeight="1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  <c r="AA979" s="4"/>
    </row>
    <row r="980" ht="15.75" customHeight="1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  <c r="AA980" s="4"/>
    </row>
    <row r="981" ht="15.75" customHeight="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  <c r="AA981" s="4"/>
    </row>
    <row r="982" ht="15.75" customHeight="1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  <c r="AA982" s="4"/>
    </row>
    <row r="983" ht="15.75" customHeight="1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  <c r="AA983" s="4"/>
    </row>
    <row r="984" ht="15.75" customHeight="1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  <c r="AA984" s="4"/>
    </row>
    <row r="985" ht="15.75" customHeight="1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  <c r="AA985" s="4"/>
    </row>
    <row r="986" ht="15.75" customHeight="1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  <c r="AA986" s="4"/>
    </row>
    <row r="987" ht="15.75" customHeight="1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  <c r="AA987" s="4"/>
    </row>
    <row r="988" ht="15.75" customHeight="1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  <c r="AA988" s="4"/>
    </row>
    <row r="989" ht="15.75" customHeight="1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  <c r="AA989" s="4"/>
    </row>
    <row r="990" ht="15.75" customHeight="1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  <c r="AA990" s="4"/>
    </row>
    <row r="991" ht="15.75" customHeight="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  <c r="AA991" s="4"/>
    </row>
    <row r="992" ht="15.75" customHeight="1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  <c r="AA992" s="4"/>
    </row>
    <row r="993" ht="15.75" customHeight="1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  <c r="AA993" s="4"/>
    </row>
    <row r="994" ht="15.75" customHeight="1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  <c r="AA994" s="4"/>
    </row>
    <row r="995" ht="15.75" customHeight="1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  <c r="AA995" s="4"/>
    </row>
    <row r="996" ht="15.75" customHeight="1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  <c r="AA996" s="4"/>
    </row>
    <row r="997" ht="15.75" customHeight="1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  <c r="AA997" s="4"/>
    </row>
    <row r="998" ht="15.75" customHeight="1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  <c r="AA998" s="4"/>
    </row>
    <row r="999" ht="15.75" customHeight="1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  <c r="AA999" s="4"/>
    </row>
    <row r="1000" ht="15.75" customHeight="1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  <c r="AA1000" s="4"/>
    </row>
    <row r="1001" ht="15.75" customHeight="1">
      <c r="A1001" s="4"/>
      <c r="B1001" s="4"/>
      <c r="C1001" s="4"/>
      <c r="D1001" s="4"/>
      <c r="E1001" s="4"/>
      <c r="F1001" s="4"/>
      <c r="G1001" s="4"/>
      <c r="H1001" s="4"/>
      <c r="I1001" s="4"/>
      <c r="J1001" s="4"/>
      <c r="K1001" s="4"/>
      <c r="L1001" s="4"/>
      <c r="M1001" s="4"/>
      <c r="N1001" s="4"/>
      <c r="O1001" s="4"/>
      <c r="P1001" s="4"/>
      <c r="Q1001" s="4"/>
      <c r="R1001" s="4"/>
      <c r="S1001" s="4"/>
      <c r="T1001" s="4"/>
      <c r="U1001" s="4"/>
      <c r="V1001" s="4"/>
      <c r="W1001" s="4"/>
      <c r="X1001" s="4"/>
      <c r="Y1001" s="4"/>
      <c r="Z1001" s="4"/>
      <c r="AA1001" s="4"/>
    </row>
    <row r="1002" ht="15.75" customHeight="1">
      <c r="A1002" s="4"/>
      <c r="B1002" s="4"/>
      <c r="C1002" s="4"/>
      <c r="D1002" s="4"/>
      <c r="E1002" s="4"/>
      <c r="F1002" s="4"/>
      <c r="G1002" s="4"/>
      <c r="H1002" s="4"/>
      <c r="I1002" s="4"/>
      <c r="J1002" s="4"/>
      <c r="K1002" s="4"/>
      <c r="L1002" s="4"/>
      <c r="M1002" s="4"/>
      <c r="N1002" s="4"/>
      <c r="O1002" s="4"/>
      <c r="P1002" s="4"/>
      <c r="Q1002" s="4"/>
      <c r="R1002" s="4"/>
      <c r="S1002" s="4"/>
      <c r="T1002" s="4"/>
      <c r="U1002" s="4"/>
      <c r="V1002" s="4"/>
      <c r="W1002" s="4"/>
      <c r="X1002" s="4"/>
      <c r="Y1002" s="4"/>
      <c r="Z1002" s="4"/>
      <c r="AA1002" s="4"/>
    </row>
    <row r="1003" ht="15.75" customHeight="1">
      <c r="A1003" s="4"/>
      <c r="B1003" s="4"/>
      <c r="C1003" s="4"/>
      <c r="D1003" s="4"/>
      <c r="E1003" s="4"/>
      <c r="F1003" s="4"/>
      <c r="G1003" s="4"/>
      <c r="H1003" s="4"/>
      <c r="I1003" s="4"/>
      <c r="J1003" s="4"/>
      <c r="K1003" s="4"/>
      <c r="L1003" s="4"/>
      <c r="M1003" s="4"/>
      <c r="N1003" s="4"/>
      <c r="O1003" s="4"/>
      <c r="P1003" s="4"/>
      <c r="Q1003" s="4"/>
      <c r="R1003" s="4"/>
      <c r="S1003" s="4"/>
      <c r="T1003" s="4"/>
      <c r="U1003" s="4"/>
      <c r="V1003" s="4"/>
      <c r="W1003" s="4"/>
      <c r="X1003" s="4"/>
      <c r="Y1003" s="4"/>
      <c r="Z1003" s="4"/>
      <c r="AA1003" s="4"/>
    </row>
    <row r="1004" ht="15.75" customHeight="1">
      <c r="A1004" s="4"/>
      <c r="B1004" s="4"/>
      <c r="C1004" s="4"/>
      <c r="D1004" s="4"/>
      <c r="E1004" s="4"/>
      <c r="F1004" s="4"/>
      <c r="G1004" s="4"/>
      <c r="H1004" s="4"/>
      <c r="I1004" s="4"/>
      <c r="J1004" s="4"/>
      <c r="K1004" s="4"/>
      <c r="L1004" s="4"/>
      <c r="M1004" s="4"/>
      <c r="N1004" s="4"/>
      <c r="O1004" s="4"/>
      <c r="P1004" s="4"/>
      <c r="Q1004" s="4"/>
      <c r="R1004" s="4"/>
      <c r="S1004" s="4"/>
      <c r="T1004" s="4"/>
      <c r="U1004" s="4"/>
      <c r="V1004" s="4"/>
      <c r="W1004" s="4"/>
      <c r="X1004" s="4"/>
      <c r="Y1004" s="4"/>
      <c r="Z1004" s="4"/>
      <c r="AA1004" s="4"/>
    </row>
    <row r="1005" ht="15.75" customHeight="1">
      <c r="A1005" s="4"/>
      <c r="B1005" s="4"/>
      <c r="C1005" s="4"/>
      <c r="D1005" s="4"/>
      <c r="E1005" s="4"/>
      <c r="F1005" s="4"/>
      <c r="G1005" s="4"/>
      <c r="H1005" s="4"/>
      <c r="I1005" s="4"/>
      <c r="J1005" s="4"/>
      <c r="K1005" s="4"/>
      <c r="L1005" s="4"/>
      <c r="M1005" s="4"/>
      <c r="N1005" s="4"/>
      <c r="O1005" s="4"/>
      <c r="P1005" s="4"/>
      <c r="Q1005" s="4"/>
      <c r="R1005" s="4"/>
      <c r="S1005" s="4"/>
      <c r="T1005" s="4"/>
      <c r="U1005" s="4"/>
      <c r="V1005" s="4"/>
      <c r="W1005" s="4"/>
      <c r="X1005" s="4"/>
      <c r="Y1005" s="4"/>
      <c r="Z1005" s="4"/>
      <c r="AA1005" s="4"/>
    </row>
    <row r="1006" ht="15.75" customHeight="1">
      <c r="A1006" s="4"/>
      <c r="B1006" s="4"/>
      <c r="C1006" s="4"/>
      <c r="D1006" s="4"/>
      <c r="E1006" s="4"/>
      <c r="F1006" s="4"/>
      <c r="G1006" s="4"/>
      <c r="H1006" s="4"/>
      <c r="I1006" s="4"/>
      <c r="J1006" s="4"/>
      <c r="K1006" s="4"/>
      <c r="L1006" s="4"/>
      <c r="M1006" s="4"/>
      <c r="N1006" s="4"/>
      <c r="O1006" s="4"/>
      <c r="P1006" s="4"/>
      <c r="Q1006" s="4"/>
      <c r="R1006" s="4"/>
      <c r="S1006" s="4"/>
      <c r="T1006" s="4"/>
      <c r="U1006" s="4"/>
      <c r="V1006" s="4"/>
      <c r="W1006" s="4"/>
      <c r="X1006" s="4"/>
      <c r="Y1006" s="4"/>
      <c r="Z1006" s="4"/>
      <c r="AA1006" s="4"/>
    </row>
    <row r="1007" ht="15.75" customHeight="1">
      <c r="A1007" s="4"/>
      <c r="B1007" s="4"/>
      <c r="C1007" s="4"/>
      <c r="D1007" s="4"/>
      <c r="E1007" s="4"/>
      <c r="F1007" s="4"/>
      <c r="G1007" s="4"/>
      <c r="H1007" s="4"/>
      <c r="I1007" s="4"/>
      <c r="J1007" s="4"/>
      <c r="K1007" s="4"/>
      <c r="L1007" s="4"/>
      <c r="M1007" s="4"/>
      <c r="N1007" s="4"/>
      <c r="O1007" s="4"/>
      <c r="P1007" s="4"/>
      <c r="Q1007" s="4"/>
      <c r="R1007" s="4"/>
      <c r="S1007" s="4"/>
      <c r="T1007" s="4"/>
      <c r="U1007" s="4"/>
      <c r="V1007" s="4"/>
      <c r="W1007" s="4"/>
      <c r="X1007" s="4"/>
      <c r="Y1007" s="4"/>
      <c r="Z1007" s="4"/>
      <c r="AA1007" s="4"/>
    </row>
    <row r="1008" ht="15.75" customHeight="1">
      <c r="A1008" s="4"/>
      <c r="B1008" s="4"/>
      <c r="C1008" s="4"/>
      <c r="D1008" s="4"/>
      <c r="E1008" s="4"/>
      <c r="F1008" s="4"/>
      <c r="G1008" s="4"/>
      <c r="H1008" s="4"/>
      <c r="I1008" s="4"/>
      <c r="J1008" s="4"/>
      <c r="K1008" s="4"/>
      <c r="L1008" s="4"/>
      <c r="M1008" s="4"/>
      <c r="N1008" s="4"/>
      <c r="O1008" s="4"/>
      <c r="P1008" s="4"/>
      <c r="Q1008" s="4"/>
      <c r="R1008" s="4"/>
      <c r="S1008" s="4"/>
      <c r="T1008" s="4"/>
      <c r="U1008" s="4"/>
      <c r="V1008" s="4"/>
      <c r="W1008" s="4"/>
      <c r="X1008" s="4"/>
      <c r="Y1008" s="4"/>
      <c r="Z1008" s="4"/>
      <c r="AA1008" s="4"/>
    </row>
    <row r="1009" ht="15.75" customHeight="1">
      <c r="A1009" s="4"/>
      <c r="B1009" s="4"/>
      <c r="C1009" s="4"/>
      <c r="D1009" s="4"/>
      <c r="E1009" s="4"/>
      <c r="F1009" s="4"/>
      <c r="G1009" s="4"/>
      <c r="H1009" s="4"/>
      <c r="I1009" s="4"/>
      <c r="J1009" s="4"/>
      <c r="K1009" s="4"/>
      <c r="L1009" s="4"/>
      <c r="M1009" s="4"/>
      <c r="N1009" s="4"/>
      <c r="O1009" s="4"/>
      <c r="P1009" s="4"/>
      <c r="Q1009" s="4"/>
      <c r="R1009" s="4"/>
      <c r="S1009" s="4"/>
      <c r="T1009" s="4"/>
      <c r="U1009" s="4"/>
      <c r="V1009" s="4"/>
      <c r="W1009" s="4"/>
      <c r="X1009" s="4"/>
      <c r="Y1009" s="4"/>
      <c r="Z1009" s="4"/>
      <c r="AA1009" s="4"/>
    </row>
    <row r="1010" ht="15.75" customHeight="1">
      <c r="A1010" s="4"/>
      <c r="B1010" s="4"/>
      <c r="C1010" s="4"/>
      <c r="D1010" s="4"/>
      <c r="E1010" s="4"/>
      <c r="F1010" s="4"/>
      <c r="G1010" s="4"/>
      <c r="H1010" s="4"/>
      <c r="I1010" s="4"/>
      <c r="J1010" s="4"/>
      <c r="K1010" s="4"/>
      <c r="L1010" s="4"/>
      <c r="M1010" s="4"/>
      <c r="N1010" s="4"/>
      <c r="O1010" s="4"/>
      <c r="P1010" s="4"/>
      <c r="Q1010" s="4"/>
      <c r="R1010" s="4"/>
      <c r="S1010" s="4"/>
      <c r="T1010" s="4"/>
      <c r="U1010" s="4"/>
      <c r="V1010" s="4"/>
      <c r="W1010" s="4"/>
      <c r="X1010" s="4"/>
      <c r="Y1010" s="4"/>
      <c r="Z1010" s="4"/>
      <c r="AA1010" s="4"/>
    </row>
    <row r="1011" ht="15.75" customHeight="1">
      <c r="A1011" s="4"/>
      <c r="B1011" s="4"/>
      <c r="C1011" s="4"/>
      <c r="D1011" s="4"/>
      <c r="E1011" s="4"/>
      <c r="F1011" s="4"/>
      <c r="G1011" s="4"/>
      <c r="H1011" s="4"/>
      <c r="I1011" s="4"/>
      <c r="J1011" s="4"/>
      <c r="K1011" s="4"/>
      <c r="L1011" s="4"/>
      <c r="M1011" s="4"/>
      <c r="N1011" s="4"/>
      <c r="O1011" s="4"/>
      <c r="P1011" s="4"/>
      <c r="Q1011" s="4"/>
      <c r="R1011" s="4"/>
      <c r="S1011" s="4"/>
      <c r="T1011" s="4"/>
      <c r="U1011" s="4"/>
      <c r="V1011" s="4"/>
      <c r="W1011" s="4"/>
      <c r="X1011" s="4"/>
      <c r="Y1011" s="4"/>
      <c r="Z1011" s="4"/>
      <c r="AA1011" s="4"/>
    </row>
    <row r="1012" ht="15.75" customHeight="1">
      <c r="A1012" s="4"/>
      <c r="B1012" s="4"/>
      <c r="C1012" s="4"/>
      <c r="D1012" s="4"/>
      <c r="E1012" s="4"/>
      <c r="F1012" s="4"/>
      <c r="G1012" s="4"/>
      <c r="H1012" s="4"/>
      <c r="I1012" s="4"/>
      <c r="J1012" s="4"/>
      <c r="K1012" s="4"/>
      <c r="L1012" s="4"/>
      <c r="M1012" s="4"/>
      <c r="N1012" s="4"/>
      <c r="O1012" s="4"/>
      <c r="P1012" s="4"/>
      <c r="Q1012" s="4"/>
      <c r="R1012" s="4"/>
      <c r="S1012" s="4"/>
      <c r="T1012" s="4"/>
      <c r="U1012" s="4"/>
      <c r="V1012" s="4"/>
      <c r="W1012" s="4"/>
      <c r="X1012" s="4"/>
      <c r="Y1012" s="4"/>
      <c r="Z1012" s="4"/>
      <c r="AA1012" s="4"/>
    </row>
    <row r="1013" ht="15.75" customHeight="1">
      <c r="A1013" s="4"/>
      <c r="B1013" s="4"/>
      <c r="C1013" s="4"/>
      <c r="D1013" s="4"/>
      <c r="E1013" s="4"/>
      <c r="F1013" s="4"/>
      <c r="G1013" s="4"/>
      <c r="H1013" s="4"/>
      <c r="I1013" s="4"/>
      <c r="J1013" s="4"/>
      <c r="K1013" s="4"/>
      <c r="L1013" s="4"/>
      <c r="M1013" s="4"/>
      <c r="N1013" s="4"/>
      <c r="O1013" s="4"/>
      <c r="P1013" s="4"/>
      <c r="Q1013" s="4"/>
      <c r="R1013" s="4"/>
      <c r="S1013" s="4"/>
      <c r="T1013" s="4"/>
      <c r="U1013" s="4"/>
      <c r="V1013" s="4"/>
      <c r="W1013" s="4"/>
      <c r="X1013" s="4"/>
      <c r="Y1013" s="4"/>
      <c r="Z1013" s="4"/>
      <c r="AA1013" s="4"/>
    </row>
    <row r="1014" ht="15.75" customHeight="1">
      <c r="A1014" s="4"/>
      <c r="B1014" s="4"/>
      <c r="C1014" s="4"/>
      <c r="D1014" s="4"/>
      <c r="E1014" s="4"/>
      <c r="F1014" s="4"/>
      <c r="G1014" s="4"/>
      <c r="H1014" s="4"/>
      <c r="I1014" s="4"/>
      <c r="J1014" s="4"/>
      <c r="K1014" s="4"/>
      <c r="L1014" s="4"/>
      <c r="M1014" s="4"/>
      <c r="N1014" s="4"/>
      <c r="O1014" s="4"/>
      <c r="P1014" s="4"/>
      <c r="Q1014" s="4"/>
      <c r="R1014" s="4"/>
      <c r="S1014" s="4"/>
      <c r="T1014" s="4"/>
      <c r="U1014" s="4"/>
      <c r="V1014" s="4"/>
      <c r="W1014" s="4"/>
      <c r="X1014" s="4"/>
      <c r="Y1014" s="4"/>
      <c r="Z1014" s="4"/>
      <c r="AA1014" s="4"/>
    </row>
    <row r="1015" ht="15.75" customHeight="1">
      <c r="A1015" s="4"/>
      <c r="B1015" s="4"/>
      <c r="C1015" s="4"/>
      <c r="D1015" s="4"/>
      <c r="E1015" s="4"/>
      <c r="F1015" s="4"/>
      <c r="G1015" s="4"/>
      <c r="H1015" s="4"/>
      <c r="I1015" s="4"/>
      <c r="J1015" s="4"/>
      <c r="K1015" s="4"/>
      <c r="L1015" s="4"/>
      <c r="M1015" s="4"/>
      <c r="N1015" s="4"/>
      <c r="O1015" s="4"/>
      <c r="P1015" s="4"/>
      <c r="Q1015" s="4"/>
      <c r="R1015" s="4"/>
      <c r="S1015" s="4"/>
      <c r="T1015" s="4"/>
      <c r="U1015" s="4"/>
      <c r="V1015" s="4"/>
      <c r="W1015" s="4"/>
      <c r="X1015" s="4"/>
      <c r="Y1015" s="4"/>
      <c r="Z1015" s="4"/>
      <c r="AA1015" s="4"/>
    </row>
    <row r="1016" ht="15.75" customHeight="1">
      <c r="A1016" s="4"/>
      <c r="B1016" s="4"/>
      <c r="C1016" s="4"/>
      <c r="D1016" s="4"/>
      <c r="E1016" s="4"/>
      <c r="F1016" s="4"/>
      <c r="G1016" s="4"/>
      <c r="H1016" s="4"/>
      <c r="I1016" s="4"/>
      <c r="J1016" s="4"/>
      <c r="K1016" s="4"/>
      <c r="L1016" s="4"/>
      <c r="M1016" s="4"/>
      <c r="N1016" s="4"/>
      <c r="O1016" s="4"/>
      <c r="P1016" s="4"/>
      <c r="Q1016" s="4"/>
      <c r="R1016" s="4"/>
      <c r="S1016" s="4"/>
      <c r="T1016" s="4"/>
      <c r="U1016" s="4"/>
      <c r="V1016" s="4"/>
      <c r="W1016" s="4"/>
      <c r="X1016" s="4"/>
      <c r="Y1016" s="4"/>
      <c r="Z1016" s="4"/>
      <c r="AA1016" s="4"/>
    </row>
  </sheetData>
  <mergeCells count="2">
    <mergeCell ref="J21:K21"/>
    <mergeCell ref="I25:K25"/>
  </mergeCells>
  <conditionalFormatting sqref="I29 I50">
    <cfRule type="cellIs" dxfId="0" priority="1" operator="equal">
      <formula>"OK"</formula>
    </cfRule>
  </conditionalFormatting>
  <conditionalFormatting sqref="I29 I50">
    <cfRule type="cellIs" dxfId="1" priority="2" operator="equal">
      <formula>"NOT OK"</formula>
    </cfRule>
  </conditionalFormatting>
  <conditionalFormatting sqref="I30 I51">
    <cfRule type="cellIs" dxfId="0" priority="3" operator="equal">
      <formula>"OK"</formula>
    </cfRule>
  </conditionalFormatting>
  <conditionalFormatting sqref="I30 I51">
    <cfRule type="cellIs" dxfId="1" priority="4" operator="equal">
      <formula>"NOT OK"</formula>
    </cfRule>
  </conditionalFormatting>
  <conditionalFormatting sqref="I31 I52:I53">
    <cfRule type="cellIs" dxfId="0" priority="5" operator="equal">
      <formula>"OK"</formula>
    </cfRule>
  </conditionalFormatting>
  <conditionalFormatting sqref="I31 I52:I53">
    <cfRule type="cellIs" dxfId="1" priority="6" operator="equal">
      <formula>"NOT OK"</formula>
    </cfRule>
  </conditionalFormatting>
  <conditionalFormatting sqref="I28 I49">
    <cfRule type="cellIs" dxfId="1" priority="7" operator="lessThan">
      <formula>0.5</formula>
    </cfRule>
  </conditionalFormatting>
  <conditionalFormatting sqref="I28 I49">
    <cfRule type="cellIs" dxfId="1" priority="8" operator="greaterThan">
      <formula>10</formula>
    </cfRule>
  </conditionalFormatting>
  <conditionalFormatting sqref="I28 I49">
    <cfRule type="cellIs" dxfId="2" priority="9" operator="greaterThanOrEqual">
      <formula>0.5</formula>
    </cfRule>
  </conditionalFormatting>
  <conditionalFormatting sqref="I28 I49">
    <cfRule type="cellIs" dxfId="2" priority="10" operator="lessThanOrEqual">
      <formula>10</formula>
    </cfRule>
  </conditionalFormatting>
  <conditionalFormatting sqref="H19">
    <cfRule type="endsWith" dxfId="1" priority="11" operator="endsWith" text="Off">
      <formula>RIGHT((H19),LEN("Off"))=("Off")</formula>
    </cfRule>
  </conditionalFormatting>
  <conditionalFormatting sqref="H19">
    <cfRule type="endsWith" dxfId="0" priority="12" operator="endsWith" text="On">
      <formula>RIGHT((H19),LEN("On"))=("On")</formula>
    </cfRule>
  </conditionalFormatting>
  <hyperlinks>
    <hyperlink r:id="rId1" ref="K17"/>
  </hyperlinks>
  <drawing r:id="rId2"/>
</worksheet>
</file>